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92" windowWidth="10332" windowHeight="5868" tabRatio="858"/>
  </bookViews>
  <sheets>
    <sheet name="1. DSG - Schools Block" sheetId="1" r:id="rId1"/>
    <sheet name="2. DSG - Blocks Budget" sheetId="10" r:id="rId2"/>
    <sheet name="Numbers" sheetId="6" state="hidden" r:id="rId3"/>
    <sheet name="3 HNB con" sheetId="12" r:id="rId4"/>
  </sheets>
  <definedNames>
    <definedName name="_xlnm._FilterDatabase" localSheetId="2" hidden="1">Numbers!$A$2:$I$152</definedName>
    <definedName name="_xlnm.Print_Area" localSheetId="0">'1. DSG - Schools Block'!$A$1:$K$38</definedName>
    <definedName name="_xlnm.Print_Area" localSheetId="1">'2. DSG - Blocks Budget'!$A$1:$Q$38</definedName>
    <definedName name="_xlnm.Print_Area" localSheetId="3">'3 HNB con'!$A$1:$N$38</definedName>
    <definedName name="Z_610F6824_5620_4E36_9577_071F34BB1394_.wvu.PrintArea" localSheetId="0" hidden="1">'1. DSG - Schools Block'!$A$2:$K$38</definedName>
    <definedName name="Z_610F6824_5620_4E36_9577_071F34BB1394_.wvu.PrintArea" localSheetId="1" hidden="1">'2. DSG - Blocks Budget'!$A$2:$P$38</definedName>
    <definedName name="Z_610F6824_5620_4E36_9577_071F34BB1394_.wvu.PrintArea" localSheetId="3" hidden="1">'3 HNB con'!$A$1:$N$38</definedName>
    <definedName name="Z_AB61D2DE_EEE1_4593_BD0E_67490622F7CB_.wvu.PrintArea" localSheetId="0" hidden="1">'1. DSG - Schools Block'!$A$2:$K$38</definedName>
    <definedName name="Z_AB61D2DE_EEE1_4593_BD0E_67490622F7CB_.wvu.PrintArea" localSheetId="1" hidden="1">'2. DSG - Blocks Budget'!$A$2:$P$38</definedName>
    <definedName name="Z_AB61D2DE_EEE1_4593_BD0E_67490622F7CB_.wvu.PrintArea" localSheetId="3" hidden="1">'3 HNB con'!$A$1:$N$38</definedName>
  </definedNames>
  <calcPr calcId="145621"/>
  <customWorkbookViews>
    <customWorkbookView name="ceefsgw - Personal View" guid="{AB61D2DE-EEE1-4593-BD0E-67490622F7CB}" mergeInterval="0" personalView="1" maximized="1" xWindow="1" yWindow="1" windowWidth="1276" windowHeight="680" tabRatio="858" activeSheetId="3"/>
    <customWorkbookView name="chfazzc - Personal View" guid="{610F6824-5620-4E36-9577-071F34BB1394}" mergeInterval="0" personalView="1" maximized="1" xWindow="1" yWindow="1" windowWidth="1276" windowHeight="752" tabRatio="858" activeSheetId="2"/>
  </customWorkbookViews>
</workbook>
</file>

<file path=xl/calcChain.xml><?xml version="1.0" encoding="utf-8"?>
<calcChain xmlns="http://schemas.openxmlformats.org/spreadsheetml/2006/main">
  <c r="Q18" i="10" l="1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R37" i="10"/>
  <c r="R36" i="10"/>
  <c r="R35" i="10"/>
  <c r="R34" i="10"/>
  <c r="R33" i="10"/>
  <c r="R32" i="10"/>
  <c r="R31" i="10"/>
  <c r="R30" i="10"/>
  <c r="R29" i="10"/>
  <c r="R28" i="10"/>
  <c r="R27" i="10"/>
  <c r="R26" i="10"/>
  <c r="R25" i="10"/>
  <c r="R24" i="10"/>
  <c r="R23" i="10"/>
  <c r="R22" i="10"/>
  <c r="R21" i="10"/>
  <c r="R20" i="10"/>
  <c r="R19" i="10"/>
  <c r="R18" i="10"/>
  <c r="T13" i="10"/>
  <c r="S13" i="10"/>
  <c r="T12" i="10"/>
  <c r="S12" i="10"/>
  <c r="T11" i="10"/>
  <c r="T10" i="10"/>
  <c r="T9" i="10"/>
  <c r="S9" i="10"/>
  <c r="T8" i="10"/>
  <c r="S8" i="10"/>
  <c r="T7" i="10"/>
  <c r="S7" i="10"/>
  <c r="T6" i="10"/>
  <c r="S6" i="10"/>
  <c r="T5" i="10"/>
  <c r="T4" i="10"/>
  <c r="T3" i="10"/>
  <c r="S3" i="10"/>
  <c r="L11" i="1"/>
  <c r="R13" i="10"/>
  <c r="R12" i="10"/>
  <c r="R11" i="10"/>
  <c r="R10" i="10"/>
  <c r="R9" i="10"/>
  <c r="R8" i="10"/>
  <c r="R7" i="10"/>
  <c r="R6" i="10"/>
  <c r="R5" i="10"/>
  <c r="R4" i="10"/>
  <c r="R3" i="10"/>
  <c r="T15" i="10" l="1"/>
  <c r="T14" i="10"/>
  <c r="Q38" i="10" l="1"/>
  <c r="Q37" i="10"/>
  <c r="L38" i="10"/>
  <c r="L37" i="10"/>
  <c r="G38" i="10"/>
  <c r="G37" i="10"/>
  <c r="L29" i="1" l="1"/>
  <c r="L10" i="1"/>
  <c r="F5" i="12" l="1"/>
  <c r="C38" i="12" l="1"/>
  <c r="C37" i="12"/>
  <c r="R36" i="12"/>
  <c r="P36" i="12"/>
  <c r="N36" i="12"/>
  <c r="L36" i="12"/>
  <c r="J36" i="12"/>
  <c r="H36" i="12"/>
  <c r="F36" i="12"/>
  <c r="R35" i="12"/>
  <c r="P35" i="12"/>
  <c r="N35" i="12"/>
  <c r="L35" i="12"/>
  <c r="J35" i="12"/>
  <c r="H35" i="12"/>
  <c r="F35" i="12"/>
  <c r="R34" i="12"/>
  <c r="P34" i="12"/>
  <c r="N34" i="12"/>
  <c r="L34" i="12"/>
  <c r="J34" i="12"/>
  <c r="H34" i="12"/>
  <c r="F34" i="12"/>
  <c r="R33" i="12"/>
  <c r="P33" i="12"/>
  <c r="N33" i="12"/>
  <c r="L33" i="12"/>
  <c r="J33" i="12"/>
  <c r="H33" i="12"/>
  <c r="F33" i="12"/>
  <c r="R32" i="12"/>
  <c r="P32" i="12"/>
  <c r="N32" i="12"/>
  <c r="L32" i="12"/>
  <c r="J32" i="12"/>
  <c r="H32" i="12"/>
  <c r="F32" i="12"/>
  <c r="R31" i="12"/>
  <c r="P31" i="12"/>
  <c r="N31" i="12"/>
  <c r="L31" i="12"/>
  <c r="J31" i="12"/>
  <c r="H31" i="12"/>
  <c r="F31" i="12"/>
  <c r="R30" i="12"/>
  <c r="P30" i="12"/>
  <c r="N30" i="12"/>
  <c r="L30" i="12"/>
  <c r="J30" i="12"/>
  <c r="H30" i="12"/>
  <c r="F30" i="12"/>
  <c r="R29" i="12"/>
  <c r="P29" i="12"/>
  <c r="N29" i="12"/>
  <c r="L29" i="12"/>
  <c r="J29" i="12"/>
  <c r="H29" i="12"/>
  <c r="F29" i="12"/>
  <c r="R28" i="12"/>
  <c r="P28" i="12"/>
  <c r="N28" i="12"/>
  <c r="L28" i="12"/>
  <c r="J28" i="12"/>
  <c r="H28" i="12"/>
  <c r="F28" i="12"/>
  <c r="R27" i="12"/>
  <c r="P27" i="12"/>
  <c r="N27" i="12"/>
  <c r="L27" i="12"/>
  <c r="J27" i="12"/>
  <c r="H27" i="12"/>
  <c r="F27" i="12"/>
  <c r="R26" i="12"/>
  <c r="P26" i="12"/>
  <c r="N26" i="12"/>
  <c r="L26" i="12"/>
  <c r="J26" i="12"/>
  <c r="H26" i="12"/>
  <c r="F26" i="12"/>
  <c r="R25" i="12"/>
  <c r="P25" i="12"/>
  <c r="N25" i="12"/>
  <c r="L25" i="12"/>
  <c r="J25" i="12"/>
  <c r="H25" i="12"/>
  <c r="F25" i="12"/>
  <c r="R24" i="12"/>
  <c r="P24" i="12"/>
  <c r="N24" i="12"/>
  <c r="L24" i="12"/>
  <c r="J24" i="12"/>
  <c r="H24" i="12"/>
  <c r="F24" i="12"/>
  <c r="R23" i="12"/>
  <c r="P23" i="12"/>
  <c r="N23" i="12"/>
  <c r="L23" i="12"/>
  <c r="J23" i="12"/>
  <c r="H23" i="12"/>
  <c r="F23" i="12"/>
  <c r="R22" i="12"/>
  <c r="P22" i="12"/>
  <c r="N22" i="12"/>
  <c r="L22" i="12"/>
  <c r="J22" i="12"/>
  <c r="H22" i="12"/>
  <c r="F22" i="12"/>
  <c r="R21" i="12"/>
  <c r="P21" i="12"/>
  <c r="N21" i="12"/>
  <c r="L21" i="12"/>
  <c r="J21" i="12"/>
  <c r="H21" i="12"/>
  <c r="F21" i="12"/>
  <c r="R20" i="12"/>
  <c r="P20" i="12"/>
  <c r="N20" i="12"/>
  <c r="L20" i="12"/>
  <c r="J20" i="12"/>
  <c r="H20" i="12"/>
  <c r="F20" i="12"/>
  <c r="R19" i="12"/>
  <c r="P19" i="12"/>
  <c r="N19" i="12"/>
  <c r="L19" i="12"/>
  <c r="J19" i="12"/>
  <c r="H19" i="12"/>
  <c r="F19" i="12"/>
  <c r="R18" i="12"/>
  <c r="P18" i="12"/>
  <c r="N18" i="12"/>
  <c r="N38" i="12" s="1"/>
  <c r="L18" i="12"/>
  <c r="J18" i="12"/>
  <c r="H18" i="12"/>
  <c r="F18" i="12"/>
  <c r="F37" i="12" s="1"/>
  <c r="C15" i="12"/>
  <c r="C14" i="12"/>
  <c r="R13" i="12"/>
  <c r="P13" i="12"/>
  <c r="N13" i="12"/>
  <c r="L13" i="12"/>
  <c r="J13" i="12"/>
  <c r="H13" i="12"/>
  <c r="F13" i="12"/>
  <c r="R12" i="12"/>
  <c r="P12" i="12"/>
  <c r="N12" i="12"/>
  <c r="L12" i="12"/>
  <c r="J12" i="12"/>
  <c r="H12" i="12"/>
  <c r="F12" i="12"/>
  <c r="R11" i="12"/>
  <c r="P11" i="12"/>
  <c r="N11" i="12"/>
  <c r="L11" i="12"/>
  <c r="J11" i="12"/>
  <c r="H11" i="12"/>
  <c r="F11" i="12"/>
  <c r="R10" i="12"/>
  <c r="P10" i="12"/>
  <c r="N10" i="12"/>
  <c r="L10" i="12"/>
  <c r="J10" i="12"/>
  <c r="H10" i="12"/>
  <c r="F10" i="12"/>
  <c r="R9" i="12"/>
  <c r="P9" i="12"/>
  <c r="N9" i="12"/>
  <c r="L9" i="12"/>
  <c r="J9" i="12"/>
  <c r="H9" i="12"/>
  <c r="F9" i="12"/>
  <c r="R8" i="12"/>
  <c r="P8" i="12"/>
  <c r="N8" i="12"/>
  <c r="L8" i="12"/>
  <c r="J8" i="12"/>
  <c r="H8" i="12"/>
  <c r="F8" i="12"/>
  <c r="R7" i="12"/>
  <c r="P7" i="12"/>
  <c r="N7" i="12"/>
  <c r="L7" i="12"/>
  <c r="J7" i="12"/>
  <c r="H7" i="12"/>
  <c r="F7" i="12"/>
  <c r="R6" i="12"/>
  <c r="P6" i="12"/>
  <c r="N6" i="12"/>
  <c r="L6" i="12"/>
  <c r="J6" i="12"/>
  <c r="H6" i="12"/>
  <c r="F6" i="12"/>
  <c r="R5" i="12"/>
  <c r="P5" i="12"/>
  <c r="N5" i="12"/>
  <c r="L5" i="12"/>
  <c r="J5" i="12"/>
  <c r="H5" i="12"/>
  <c r="R4" i="12"/>
  <c r="P4" i="12"/>
  <c r="N4" i="12"/>
  <c r="L4" i="12"/>
  <c r="J4" i="12"/>
  <c r="H4" i="12"/>
  <c r="F4" i="12"/>
  <c r="R3" i="12"/>
  <c r="P3" i="12"/>
  <c r="N3" i="12"/>
  <c r="L3" i="12"/>
  <c r="J3" i="12"/>
  <c r="H3" i="12"/>
  <c r="F3" i="12"/>
  <c r="H38" i="12" l="1"/>
  <c r="H14" i="12"/>
  <c r="P14" i="12"/>
  <c r="J38" i="12"/>
  <c r="R38" i="12"/>
  <c r="N37" i="12"/>
  <c r="L15" i="12"/>
  <c r="N14" i="12"/>
  <c r="P38" i="12"/>
  <c r="J15" i="12"/>
  <c r="R14" i="12"/>
  <c r="L38" i="12"/>
  <c r="H15" i="12"/>
  <c r="P15" i="12"/>
  <c r="F38" i="12"/>
  <c r="N15" i="12"/>
  <c r="L37" i="12"/>
  <c r="J14" i="12"/>
  <c r="F14" i="12"/>
  <c r="L14" i="12"/>
  <c r="R15" i="12"/>
  <c r="H37" i="12"/>
  <c r="P37" i="12"/>
  <c r="F15" i="12"/>
  <c r="J37" i="12"/>
  <c r="R37" i="12"/>
  <c r="O18" i="10" l="1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Q14" i="10"/>
  <c r="L14" i="10"/>
  <c r="Q15" i="10"/>
  <c r="L15" i="10"/>
  <c r="G15" i="10"/>
  <c r="G14" i="10"/>
  <c r="I29" i="1" l="1"/>
  <c r="L19" i="10" l="1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18" i="10"/>
  <c r="Q4" i="10"/>
  <c r="Q5" i="10"/>
  <c r="Q6" i="10"/>
  <c r="Q7" i="10"/>
  <c r="Q8" i="10"/>
  <c r="Q9" i="10"/>
  <c r="Q10" i="10"/>
  <c r="Q11" i="10"/>
  <c r="Q12" i="10"/>
  <c r="Q13" i="10"/>
  <c r="Q3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6" i="10"/>
  <c r="J33" i="10"/>
  <c r="J34" i="10"/>
  <c r="J35" i="10"/>
  <c r="J32" i="10"/>
  <c r="J3" i="10"/>
  <c r="J4" i="10"/>
  <c r="J5" i="10"/>
  <c r="J6" i="10"/>
  <c r="J7" i="10"/>
  <c r="J8" i="10"/>
  <c r="J10" i="10"/>
  <c r="J11" i="10"/>
  <c r="J12" i="10"/>
  <c r="J13" i="10"/>
  <c r="J9" i="10"/>
  <c r="O4" i="10"/>
  <c r="O5" i="10"/>
  <c r="O6" i="10"/>
  <c r="O7" i="10"/>
  <c r="O8" i="10"/>
  <c r="O9" i="10"/>
  <c r="O10" i="10"/>
  <c r="O11" i="10"/>
  <c r="O12" i="10"/>
  <c r="O13" i="10"/>
  <c r="O3" i="10"/>
  <c r="J37" i="10" l="1"/>
  <c r="O37" i="10"/>
  <c r="O38" i="10"/>
  <c r="O14" i="10"/>
  <c r="O15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3" i="10"/>
  <c r="B12" i="10"/>
  <c r="B3" i="10"/>
  <c r="B4" i="10"/>
  <c r="B5" i="10"/>
  <c r="B6" i="10"/>
  <c r="B7" i="10"/>
  <c r="B8" i="10"/>
  <c r="B9" i="10"/>
  <c r="B10" i="10"/>
  <c r="E3" i="10"/>
  <c r="E4" i="10"/>
  <c r="E5" i="10"/>
  <c r="E6" i="10"/>
  <c r="E7" i="10"/>
  <c r="E8" i="10"/>
  <c r="E9" i="10"/>
  <c r="E10" i="10"/>
  <c r="E11" i="10"/>
  <c r="E12" i="10"/>
  <c r="E13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B11" i="10"/>
  <c r="L6" i="10" l="1"/>
  <c r="G6" i="10"/>
  <c r="L11" i="10"/>
  <c r="G11" i="10"/>
  <c r="L9" i="10"/>
  <c r="G9" i="10"/>
  <c r="L5" i="10"/>
  <c r="G5" i="10"/>
  <c r="L13" i="10"/>
  <c r="G13" i="10"/>
  <c r="G8" i="10"/>
  <c r="L8" i="10"/>
  <c r="G4" i="10"/>
  <c r="L4" i="10"/>
  <c r="L10" i="10"/>
  <c r="G10" i="10"/>
  <c r="G12" i="10"/>
  <c r="L12" i="10"/>
  <c r="L7" i="10"/>
  <c r="G7" i="10"/>
  <c r="L3" i="10"/>
  <c r="G3" i="10"/>
  <c r="F22" i="10"/>
  <c r="F19" i="10"/>
  <c r="F29" i="10"/>
  <c r="F25" i="10"/>
  <c r="F36" i="10"/>
  <c r="F24" i="10"/>
  <c r="F23" i="10"/>
  <c r="F33" i="10"/>
  <c r="F21" i="10"/>
  <c r="F32" i="10"/>
  <c r="F28" i="10"/>
  <c r="F20" i="10"/>
  <c r="F35" i="10"/>
  <c r="F31" i="10"/>
  <c r="F27" i="10"/>
  <c r="F18" i="10"/>
  <c r="F34" i="10"/>
  <c r="F30" i="10"/>
  <c r="F26" i="10"/>
  <c r="E14" i="10"/>
  <c r="E37" i="10"/>
  <c r="E15" i="10"/>
  <c r="E38" i="10"/>
  <c r="P5" i="10"/>
  <c r="B51" i="1"/>
  <c r="B52" i="1"/>
  <c r="B54" i="1" s="1"/>
  <c r="B53" i="1"/>
  <c r="B49" i="1"/>
  <c r="J38" i="10" l="1"/>
  <c r="F7" i="10"/>
  <c r="J14" i="10"/>
  <c r="F13" i="10"/>
  <c r="F11" i="10"/>
  <c r="F6" i="10"/>
  <c r="F10" i="10"/>
  <c r="F5" i="10"/>
  <c r="F9" i="10"/>
  <c r="F4" i="10"/>
  <c r="F8" i="10"/>
  <c r="F12" i="10"/>
  <c r="J15" i="10"/>
  <c r="F3" i="10"/>
  <c r="G36" i="1" l="1"/>
  <c r="G35" i="1"/>
  <c r="G34" i="1"/>
  <c r="G33" i="1"/>
  <c r="G32" i="1"/>
  <c r="G31" i="1"/>
  <c r="G30" i="1"/>
  <c r="G18" i="1"/>
  <c r="G19" i="1"/>
  <c r="G20" i="1"/>
  <c r="G21" i="1"/>
  <c r="G22" i="1"/>
  <c r="G23" i="1"/>
  <c r="G24" i="1"/>
  <c r="G25" i="1"/>
  <c r="G26" i="1"/>
  <c r="G27" i="1"/>
  <c r="G28" i="1"/>
  <c r="G29" i="1"/>
  <c r="G37" i="1" l="1"/>
  <c r="H20" i="1"/>
  <c r="H24" i="1"/>
  <c r="H28" i="1"/>
  <c r="H32" i="1"/>
  <c r="H36" i="1"/>
  <c r="H21" i="1"/>
  <c r="H25" i="1"/>
  <c r="H29" i="1"/>
  <c r="H33" i="1"/>
  <c r="H18" i="1"/>
  <c r="H22" i="1"/>
  <c r="H26" i="1"/>
  <c r="H30" i="1"/>
  <c r="H34" i="1"/>
  <c r="H19" i="1"/>
  <c r="H23" i="1"/>
  <c r="H27" i="1"/>
  <c r="H31" i="1"/>
  <c r="H35" i="1"/>
  <c r="J25" i="1"/>
  <c r="J29" i="1" l="1"/>
  <c r="J36" i="1"/>
  <c r="D36" i="1"/>
  <c r="J35" i="1"/>
  <c r="D35" i="1"/>
  <c r="J34" i="1"/>
  <c r="D34" i="1"/>
  <c r="J33" i="1"/>
  <c r="D33" i="1"/>
  <c r="J32" i="1"/>
  <c r="D32" i="1"/>
  <c r="D11" i="1" l="1"/>
  <c r="G11" i="1"/>
  <c r="J11" i="1"/>
  <c r="J24" i="1"/>
  <c r="J23" i="1"/>
  <c r="J22" i="1"/>
  <c r="J21" i="1"/>
  <c r="J20" i="1"/>
  <c r="J19" i="1"/>
  <c r="J18" i="1"/>
  <c r="D30" i="1"/>
  <c r="D29" i="1"/>
  <c r="D25" i="1" l="1"/>
  <c r="D24" i="1"/>
  <c r="D23" i="1"/>
  <c r="D21" i="1"/>
  <c r="D22" i="1"/>
  <c r="D20" i="1"/>
  <c r="D19" i="1"/>
  <c r="D18" i="1"/>
  <c r="J30" i="1" l="1"/>
  <c r="J13" i="1"/>
  <c r="J12" i="1"/>
  <c r="J10" i="1"/>
  <c r="J9" i="1"/>
  <c r="J8" i="1"/>
  <c r="J7" i="1"/>
  <c r="J6" i="1"/>
  <c r="J5" i="1"/>
  <c r="J4" i="1"/>
  <c r="J3" i="1"/>
  <c r="J15" i="1" l="1"/>
  <c r="K11" i="1"/>
  <c r="K4" i="1"/>
  <c r="K12" i="1"/>
  <c r="K8" i="1"/>
  <c r="J14" i="1"/>
  <c r="K13" i="1"/>
  <c r="K3" i="1"/>
  <c r="K7" i="1"/>
  <c r="K6" i="1"/>
  <c r="K10" i="1"/>
  <c r="K5" i="1"/>
  <c r="K9" i="1"/>
  <c r="J28" i="1" l="1"/>
  <c r="D28" i="1"/>
  <c r="J27" i="1"/>
  <c r="D27" i="1"/>
  <c r="J26" i="1"/>
  <c r="D26" i="1"/>
  <c r="K25" i="1" l="1"/>
  <c r="K22" i="1"/>
  <c r="K19" i="1"/>
  <c r="K20" i="1"/>
  <c r="K36" i="1"/>
  <c r="K30" i="1"/>
  <c r="K28" i="1"/>
  <c r="K21" i="1"/>
  <c r="K34" i="1"/>
  <c r="K32" i="1"/>
  <c r="K29" i="1"/>
  <c r="K26" i="1"/>
  <c r="K23" i="1"/>
  <c r="K24" i="1"/>
  <c r="K27" i="1"/>
  <c r="K33" i="1"/>
  <c r="K31" i="1"/>
  <c r="K18" i="1"/>
  <c r="K35" i="1"/>
  <c r="G38" i="1"/>
  <c r="J31" i="1"/>
  <c r="D31" i="1"/>
  <c r="G13" i="1"/>
  <c r="D13" i="1"/>
  <c r="G12" i="1"/>
  <c r="D12" i="1"/>
  <c r="G10" i="1"/>
  <c r="D10" i="1"/>
  <c r="G9" i="1"/>
  <c r="D9" i="1"/>
  <c r="G8" i="1"/>
  <c r="D8" i="1"/>
  <c r="G7" i="1"/>
  <c r="D7" i="1"/>
  <c r="G6" i="1"/>
  <c r="D6" i="1"/>
  <c r="G5" i="1"/>
  <c r="D5" i="1"/>
  <c r="G4" i="1"/>
  <c r="D4" i="1"/>
  <c r="G3" i="1"/>
  <c r="D3" i="1"/>
  <c r="E24" i="1" l="1"/>
  <c r="E23" i="1"/>
  <c r="E34" i="1"/>
  <c r="E18" i="1"/>
  <c r="E36" i="1"/>
  <c r="E31" i="1"/>
  <c r="E29" i="1"/>
  <c r="E35" i="1"/>
  <c r="E22" i="1"/>
  <c r="E30" i="1"/>
  <c r="D37" i="1"/>
  <c r="E33" i="1"/>
  <c r="E21" i="1"/>
  <c r="E26" i="1"/>
  <c r="E19" i="1"/>
  <c r="E28" i="1"/>
  <c r="D38" i="1"/>
  <c r="E32" i="1"/>
  <c r="E20" i="1"/>
  <c r="E27" i="1"/>
  <c r="E25" i="1"/>
  <c r="J37" i="1"/>
  <c r="H11" i="1"/>
  <c r="E3" i="1"/>
  <c r="E11" i="1"/>
  <c r="E5" i="1"/>
  <c r="H3" i="1"/>
  <c r="E7" i="1"/>
  <c r="E9" i="1"/>
  <c r="E13" i="1"/>
  <c r="J38" i="1"/>
  <c r="E4" i="1"/>
  <c r="E6" i="1"/>
  <c r="E8" i="1"/>
  <c r="E10" i="1"/>
  <c r="E12" i="1"/>
  <c r="H5" i="1"/>
  <c r="H7" i="1"/>
  <c r="H9" i="1"/>
  <c r="H13" i="1"/>
  <c r="H4" i="1"/>
  <c r="H6" i="1"/>
  <c r="H8" i="1"/>
  <c r="H10" i="1"/>
  <c r="H12" i="1"/>
  <c r="D14" i="1"/>
  <c r="G15" i="1"/>
  <c r="G14" i="1"/>
  <c r="D15" i="1"/>
</calcChain>
</file>

<file path=xl/sharedStrings.xml><?xml version="1.0" encoding="utf-8"?>
<sst xmlns="http://schemas.openxmlformats.org/spreadsheetml/2006/main" count="378" uniqueCount="221">
  <si>
    <t>Rank</t>
  </si>
  <si>
    <t>mean</t>
  </si>
  <si>
    <t>median</t>
  </si>
  <si>
    <t>Statistical Neighbours</t>
  </si>
  <si>
    <t>% HNB</t>
  </si>
  <si>
    <t>3-19 school pop</t>
  </si>
  <si>
    <t>central expenditure</t>
  </si>
  <si>
    <t>% schools budget</t>
  </si>
  <si>
    <t>0-19 pop</t>
  </si>
  <si>
    <t>£ per 0-19 pop</t>
  </si>
  <si>
    <t>£ per 3-19 pop</t>
  </si>
  <si>
    <t>Kent</t>
  </si>
  <si>
    <t>Brighton and Hove</t>
  </si>
  <si>
    <t>Milton Keynes</t>
  </si>
  <si>
    <t>Reading</t>
  </si>
  <si>
    <t>Bedford (vc)</t>
  </si>
  <si>
    <t>Bristol (vc)</t>
  </si>
  <si>
    <t>Brighton and Hove (c)</t>
  </si>
  <si>
    <t>Derby (c)</t>
  </si>
  <si>
    <t>Sheffield (c)</t>
  </si>
  <si>
    <t>Milton Keynes (c)</t>
  </si>
  <si>
    <t>Sutton (c)</t>
  </si>
  <si>
    <t>Bracknell Forest</t>
  </si>
  <si>
    <t>Buckinghamshire</t>
  </si>
  <si>
    <t>East Sussex</t>
  </si>
  <si>
    <t>Hampshire</t>
  </si>
  <si>
    <t>Isle of Wight</t>
  </si>
  <si>
    <t>Medway</t>
  </si>
  <si>
    <t>Oxfordshire</t>
  </si>
  <si>
    <t>Portsmouth</t>
  </si>
  <si>
    <t>Slough</t>
  </si>
  <si>
    <t>Southampton</t>
  </si>
  <si>
    <t>Surrey</t>
  </si>
  <si>
    <t>West Berkshire</t>
  </si>
  <si>
    <t>West Sussex</t>
  </si>
  <si>
    <t>Windsor and Maidenhead</t>
  </si>
  <si>
    <t>Wokingham</t>
  </si>
  <si>
    <t>3-19 Maintained</t>
  </si>
  <si>
    <t>3-19 Maintained and Academies</t>
  </si>
  <si>
    <t>3-15 Maintained and Academies</t>
  </si>
  <si>
    <t>Population aged 0-17</t>
  </si>
  <si>
    <t>Population aged 0-19</t>
  </si>
  <si>
    <t>Population aged 16-18</t>
  </si>
  <si>
    <t>Population aged 19-25</t>
  </si>
  <si>
    <t>LA code</t>
  </si>
  <si>
    <t>LA name</t>
  </si>
  <si>
    <t>A</t>
  </si>
  <si>
    <t>B</t>
  </si>
  <si>
    <t>C</t>
  </si>
  <si>
    <t>D</t>
  </si>
  <si>
    <t>E</t>
  </si>
  <si>
    <t>F</t>
  </si>
  <si>
    <t>G</t>
  </si>
  <si>
    <t>Camden</t>
  </si>
  <si>
    <t>Greenwich</t>
  </si>
  <si>
    <t>Hackney</t>
  </si>
  <si>
    <t>Hammersmith and Fulham</t>
  </si>
  <si>
    <t>Islington</t>
  </si>
  <si>
    <t>Kensington and Chelsea</t>
  </si>
  <si>
    <t>Lambeth</t>
  </si>
  <si>
    <t>Lewisham</t>
  </si>
  <si>
    <t>Southwark</t>
  </si>
  <si>
    <t>Tower Hamlets</t>
  </si>
  <si>
    <t>Wandsworth</t>
  </si>
  <si>
    <t>Westminster</t>
  </si>
  <si>
    <t>Barking and Dagenham</t>
  </si>
  <si>
    <t>Barnet</t>
  </si>
  <si>
    <t>Bexley</t>
  </si>
  <si>
    <t>Brent</t>
  </si>
  <si>
    <t>Bromley</t>
  </si>
  <si>
    <t>Croydon</t>
  </si>
  <si>
    <t>Ealing</t>
  </si>
  <si>
    <t>Enfield</t>
  </si>
  <si>
    <t>Haringey</t>
  </si>
  <si>
    <t>Harrow</t>
  </si>
  <si>
    <t>Havering</t>
  </si>
  <si>
    <t>Hillingdon</t>
  </si>
  <si>
    <t>Hounslow</t>
  </si>
  <si>
    <t>Kingston upon Thames</t>
  </si>
  <si>
    <t>Merton</t>
  </si>
  <si>
    <t>Newham</t>
  </si>
  <si>
    <t>Redbridge</t>
  </si>
  <si>
    <t>Richmond upon Thames</t>
  </si>
  <si>
    <t>Sutton</t>
  </si>
  <si>
    <t>Waltham Forest</t>
  </si>
  <si>
    <t>Birmingham</t>
  </si>
  <si>
    <t>Coventry</t>
  </si>
  <si>
    <t>Dudley</t>
  </si>
  <si>
    <t>Sandwell</t>
  </si>
  <si>
    <t>Solihull</t>
  </si>
  <si>
    <t>Walsall</t>
  </si>
  <si>
    <t>Wolverhampton</t>
  </si>
  <si>
    <t>Knowsley</t>
  </si>
  <si>
    <t>Liverpool</t>
  </si>
  <si>
    <t>St Helens</t>
  </si>
  <si>
    <t>Sefton</t>
  </si>
  <si>
    <t>Wirral</t>
  </si>
  <si>
    <t>Bolton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</si>
  <si>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</si>
  <si>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</si>
  <si>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</si>
  <si>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</si>
  <si>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</si>
  <si>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</si>
  <si>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</si>
  <si>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</si>
  <si>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</si>
  <si>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Barnsley</t>
  </si>
  <si>
    <t>Doncaster</t>
  </si>
  <si>
    <t>Rotherham</t>
  </si>
  <si>
    <t>Sheffield</t>
  </si>
  <si>
    <t>Bradford</t>
  </si>
  <si>
    <t>Calderdale</t>
  </si>
  <si>
    <t>Kirklees</t>
  </si>
  <si>
    <t>Leeds</t>
  </si>
  <si>
    <t>Wakefield</t>
  </si>
  <si>
    <t>Gateshead</t>
  </si>
  <si>
    <t>Newcastle upon Tyne</t>
  </si>
  <si>
    <t>North Tyneside</t>
  </si>
  <si>
    <t>South Tyneside</t>
  </si>
  <si>
    <t>Sunderland</t>
  </si>
  <si>
    <t>Bath and North East Somerset</t>
  </si>
  <si>
    <t>Bristol, City of</t>
  </si>
  <si>
    <t>North Somerset</t>
  </si>
  <si>
    <t>South Gloucestershire</t>
  </si>
  <si>
    <t>Hartlepool</t>
  </si>
  <si>
    <t>Middlesbrough</t>
  </si>
  <si>
    <t>Redcar and Cleveland</t>
  </si>
  <si>
    <t>Stockton-on-Tees</t>
  </si>
  <si>
    <t>Kingston upon Hull, City of</t>
  </si>
  <si>
    <t>East Riding of Yorkshire</t>
  </si>
  <si>
    <t>North East Lincolnshire</t>
  </si>
  <si>
    <t>North Lincolnshire</t>
  </si>
  <si>
    <t>North Yorkshire</t>
  </si>
  <si>
    <t>York</t>
  </si>
  <si>
    <t>Luton</t>
  </si>
  <si>
    <t>Bedford Borough</t>
  </si>
  <si>
    <t>Central Bedfordshire</t>
  </si>
  <si>
    <t>Derbyshire</t>
  </si>
  <si>
    <t>Derby</t>
  </si>
  <si>
    <t>Dorset</t>
  </si>
  <si>
    <t>Poole</t>
  </si>
  <si>
    <t>Bournemouth</t>
  </si>
  <si>
    <t>Durham</t>
  </si>
  <si>
    <t>Darlington</t>
  </si>
  <si>
    <t>Leicestershire</t>
  </si>
  <si>
    <t>Leicester</t>
  </si>
  <si>
    <t>Rutland</t>
  </si>
  <si>
    <t>Staffordshire</t>
  </si>
  <si>
    <t>Stoke-on-Trent</t>
  </si>
  <si>
    <t>Wiltshire</t>
  </si>
  <si>
    <t>Swindon</t>
  </si>
  <si>
    <t>Cambridgeshire</t>
  </si>
  <si>
    <t>Peterborough</t>
  </si>
  <si>
    <t>Halton</t>
  </si>
  <si>
    <t>Warrington</t>
  </si>
  <si>
    <t>Devon</t>
  </si>
  <si>
    <t>Plymouth</t>
  </si>
  <si>
    <t>Torbay</t>
  </si>
  <si>
    <t>Essex</t>
  </si>
  <si>
    <t>Southend-on-Sea</t>
  </si>
  <si>
    <t>Thurrock</t>
  </si>
  <si>
    <t>Herefordshire</t>
  </si>
  <si>
    <t>Worcestershire</t>
  </si>
  <si>
    <t>Lancashire</t>
  </si>
  <si>
    <t>Blackburn with Darwen</t>
  </si>
  <si>
    <t>Blackpool</t>
  </si>
  <si>
    <t>Nottinghamshire</t>
  </si>
  <si>
    <t>Nottingham</t>
  </si>
  <si>
    <t>Shropshire</t>
  </si>
  <si>
    <t>Telford and Wrekin</t>
  </si>
  <si>
    <t>Cheshire East</t>
  </si>
  <si>
    <t>Cheshire West and Chester</t>
  </si>
  <si>
    <t>Cornwall</t>
  </si>
  <si>
    <t>Cumbria</t>
  </si>
  <si>
    <t>Gloucestershire</t>
  </si>
  <si>
    <t>Hertfordshire</t>
  </si>
  <si>
    <t>Lincolnshire</t>
  </si>
  <si>
    <t>Norfolk</t>
  </si>
  <si>
    <t>Northamptonshire</t>
  </si>
  <si>
    <t>Northumberland</t>
  </si>
  <si>
    <t>Somerset</t>
  </si>
  <si>
    <t>Suffolk</t>
  </si>
  <si>
    <t>Warwickshire</t>
  </si>
  <si>
    <t>South East LAs</t>
  </si>
  <si>
    <t>Schools budget (ISB) 16-17</t>
  </si>
  <si>
    <t>Growth Fund</t>
  </si>
  <si>
    <t>Admissions</t>
  </si>
  <si>
    <t>Prudential Borrowing</t>
  </si>
  <si>
    <t>Combined Budgets</t>
  </si>
  <si>
    <t>Catering</t>
  </si>
  <si>
    <t>School Travel (HNB)</t>
  </si>
  <si>
    <t>CopyRight Licence</t>
  </si>
  <si>
    <t>Central Costs</t>
  </si>
  <si>
    <t>Total</t>
  </si>
  <si>
    <t>Schools Block</t>
  </si>
  <si>
    <t>High Needs/EY Block</t>
  </si>
  <si>
    <t>RBC Funding</t>
  </si>
  <si>
    <t>Top up funding - independent providers</t>
  </si>
  <si>
    <t>Hospital education services</t>
  </si>
  <si>
    <t>Other alternative provision services</t>
  </si>
  <si>
    <t>Support for inclusion</t>
  </si>
  <si>
    <t>Schools Block
 (17-18)</t>
  </si>
  <si>
    <t>Early Years Block (17-18)</t>
  </si>
  <si>
    <t>High Needs Block (17-18)</t>
  </si>
  <si>
    <t>£ per pupil</t>
  </si>
  <si>
    <t>Total 17-18 DSG allocation (as @ March 2017)</t>
  </si>
  <si>
    <t>Early Years Formula Population</t>
  </si>
  <si>
    <t>£ per Pupil</t>
  </si>
  <si>
    <t>SB % of DSG</t>
  </si>
  <si>
    <t>EYB % of DSG</t>
  </si>
  <si>
    <t>HNB % of DSG</t>
  </si>
  <si>
    <t>Dedicated Schools Grant Allocations - 17-18</t>
  </si>
  <si>
    <t>High Needs Block Review (S251 Lines 16-17) (top 8 High Needs Block lines only)</t>
  </si>
  <si>
    <t>School Formula Pupil Population</t>
  </si>
  <si>
    <t>rank (high to low)</t>
  </si>
  <si>
    <t>SEN Support Service</t>
  </si>
  <si>
    <t>Top up funding - All Settings (excl independent)</t>
  </si>
  <si>
    <t>high needs targeted funding for schools and academies</t>
  </si>
  <si>
    <t>Table 1: Reading's central expenditure</t>
  </si>
  <si>
    <t>Individual school budgets 2016-17 and central spend from S251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</si>
</sst>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_-;\-* #,##0.00_-;_-* &quot;-&quot;??_-;_-@_-"/>
    <numFmt numFmtId="164" formatCode="&quot;£&quot;#,##0"/>
    <numFmt numFmtId="165" formatCode="[$£]#,##0"/>
    <numFmt numFmtId="166" formatCode="0.0%"/>
    <numFmt numFmtId="167" formatCode="0.0"/>
    <numFmt numFmtId="168" formatCode="_-* #,##0_-;\-* #,##0_-;_-* &quot;-&quot;??_-;_-@_-"/>
    <numFmt numFmtId="169" formatCode="&quot; &quot;#,##0.00&quot; &quot;;&quot;-&quot;#,##0.00&quot; &quot;;&quot; -&quot;00&quot; &quot;;&quot; &quot;@&quot; &quot;"/>
    <numFmt numFmtId="170" formatCode="&quot; &quot;[$£]#,##0.00&quot; &quot;;&quot;-&quot;[$£]#,##0.00&quot; &quot;;&quot; &quot;[$£]&quot;-&quot;00&quot; &quot;;&quot; &quot;@&quot; &quot;"/>
    <numFmt numFmtId="171" formatCode="0;[Red]\-0"/>
    <numFmt numFmtId="172" formatCode="_(&quot;$&quot;* #,##0.00_);_(&quot;$&quot;* \(#,##0.00\);_(&quot;$&quot;* &quot;-&quot;??_);_(@_)"/>
    <numFmt numFmtId="173" formatCode="_(&quot;£&quot;* #,##0.00_);_(&quot;£&quot;* \(#,##0.00\);_(&quot;£&quot;* &quot;-&quot;??_);_(@_)"/>
    <numFmt numFmtId="174" formatCode="General_)"/>
    <numFmt numFmtId="175" formatCode="&quot;£&quot;#,##0.00"/>
  </numFmts>
  <fonts count="35" x14ac:knownFonts="1"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9"/>
      <color rgb="FF000000"/>
      <name val="Calibri"/>
      <family val="2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</font>
    <font>
      <sz val="9"/>
      <name val="Arial"/>
      <family val="2"/>
    </font>
    <font>
      <b/>
      <sz val="9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rebuchet MS"/>
      <family val="2"/>
    </font>
    <font>
      <sz val="10"/>
      <color indexed="21"/>
      <name val="System"/>
      <family val="2"/>
    </font>
    <font>
      <sz val="9"/>
      <color indexed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8"/>
      <name val="System"/>
      <family val="2"/>
    </font>
    <font>
      <sz val="9"/>
      <color indexed="12"/>
      <name val="Arial"/>
      <family val="2"/>
    </font>
    <font>
      <i/>
      <sz val="10"/>
      <color indexed="17"/>
      <name val="System"/>
      <family val="2"/>
    </font>
    <font>
      <sz val="12"/>
      <color rgb="FF000000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sz val="8"/>
      <color indexed="16"/>
      <name val="Times New Roman"/>
      <family val="1"/>
    </font>
    <font>
      <sz val="10"/>
      <color indexed="14"/>
      <name val="System"/>
      <family val="2"/>
    </font>
    <font>
      <sz val="10"/>
      <color indexed="17"/>
      <name val="System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u/>
      <sz val="12"/>
      <color theme="10"/>
      <name val="Arial"/>
      <family val="2"/>
    </font>
    <font>
      <i/>
      <sz val="8"/>
      <name val="Tms Rmn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92D050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5" tint="0.59996337778862885"/>
        <bgColor rgb="FFFFFFFF"/>
      </patternFill>
    </fill>
    <fill>
      <patternFill patternType="solid">
        <fgColor theme="5" tint="0.59996337778862885"/>
        <bgColor rgb="FF92D050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92D050"/>
      </patternFill>
    </fill>
    <fill>
      <patternFill patternType="solid">
        <fgColor indexed="26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13"/>
      </top>
      <bottom style="thin">
        <color indexed="13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33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5" tint="-0.499984740745262"/>
      </top>
      <bottom style="thin">
        <color theme="5" tint="-0.499984740745262"/>
      </bottom>
      <diagonal/>
    </border>
    <border>
      <left/>
      <right/>
      <top/>
      <bottom style="thin">
        <color theme="5" tint="-0.499984740745262"/>
      </bottom>
      <diagonal/>
    </border>
  </borders>
  <cellStyleXfs count="73">
    <xf numFmtId="0" fontId="0" fillId="0" borderId="0"/>
    <xf numFmtId="0" fontId="3" fillId="0" borderId="0"/>
    <xf numFmtId="0" fontId="4" fillId="0" borderId="0" applyNumberFormat="0" applyBorder="0" applyProtection="0"/>
    <xf numFmtId="43" fontId="10" fillId="0" borderId="0" applyFont="0" applyFill="0" applyBorder="0" applyAlignment="0" applyProtection="0"/>
    <xf numFmtId="0" fontId="11" fillId="0" borderId="0"/>
    <xf numFmtId="0" fontId="13" fillId="0" borderId="0"/>
    <xf numFmtId="0" fontId="3" fillId="0" borderId="0"/>
    <xf numFmtId="0" fontId="4" fillId="0" borderId="0" applyNumberFormat="0" applyBorder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4" fillId="0" borderId="0" applyNumberFormat="0" applyFill="0" applyBorder="0" applyAlignment="0" applyProtection="0">
      <protection locked="0"/>
    </xf>
    <xf numFmtId="1" fontId="15" fillId="0" borderId="0" applyNumberFormat="0" applyFill="0" applyBorder="0" applyAlignment="0" applyProtection="0"/>
    <xf numFmtId="0" fontId="16" fillId="0" borderId="0">
      <alignment horizontal="center" vertical="center" wrapText="1"/>
    </xf>
    <xf numFmtId="0" fontId="17" fillId="0" borderId="10">
      <alignment horizontal="center" vertical="center" wrapText="1"/>
    </xf>
    <xf numFmtId="0" fontId="16" fillId="0" borderId="0">
      <alignment horizontal="left" wrapText="1"/>
    </xf>
    <xf numFmtId="1" fontId="18" fillId="0" borderId="0" applyNumberFormat="0" applyFill="0" applyBorder="0" applyAlignment="0" applyProtection="0"/>
    <xf numFmtId="1" fontId="19" fillId="9" borderId="0" applyNumberFormat="0" applyFill="0" applyBorder="0" applyAlignment="0" applyProtection="0"/>
    <xf numFmtId="0" fontId="17" fillId="0" borderId="0">
      <alignment horizontal="left" vertical="center"/>
    </xf>
    <xf numFmtId="0" fontId="17" fillId="0" borderId="0">
      <alignment horizontal="center" vertical="center"/>
    </xf>
    <xf numFmtId="10" fontId="20" fillId="0" borderId="11" applyFill="0" applyAlignment="0" applyProtection="0">
      <protection locked="0"/>
    </xf>
    <xf numFmtId="0" fontId="21" fillId="0" borderId="0" applyNumberFormat="0" applyBorder="0" applyProtection="0"/>
    <xf numFmtId="0" fontId="3" fillId="0" borderId="0"/>
    <xf numFmtId="0" fontId="3" fillId="0" borderId="0"/>
    <xf numFmtId="0" fontId="21" fillId="0" borderId="0" applyNumberFormat="0" applyBorder="0" applyProtection="0"/>
    <xf numFmtId="0" fontId="3" fillId="0" borderId="0"/>
    <xf numFmtId="0" fontId="21" fillId="0" borderId="0" applyNumberFormat="0" applyBorder="0" applyProtection="0"/>
    <xf numFmtId="0" fontId="3" fillId="0" borderId="0"/>
    <xf numFmtId="0" fontId="4" fillId="0" borderId="0" applyNumberFormat="0" applyBorder="0" applyProtection="0"/>
    <xf numFmtId="0" fontId="4" fillId="0" borderId="0" applyNumberFormat="0" applyBorder="0" applyProtection="0"/>
    <xf numFmtId="3" fontId="17" fillId="0" borderId="0">
      <alignment horizontal="right"/>
    </xf>
    <xf numFmtId="40" fontId="22" fillId="10" borderId="0">
      <alignment horizontal="right"/>
    </xf>
    <xf numFmtId="0" fontId="23" fillId="11" borderId="0">
      <alignment horizontal="center"/>
    </xf>
    <xf numFmtId="0" fontId="24" fillId="12" borderId="12"/>
    <xf numFmtId="0" fontId="25" fillId="0" borderId="0" applyBorder="0">
      <alignment horizontal="centerContinuous"/>
    </xf>
    <xf numFmtId="0" fontId="26" fillId="0" borderId="0" applyBorder="0">
      <alignment horizontal="centerContinuous"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71" fontId="27" fillId="0" borderId="0">
      <protection locked="0"/>
    </xf>
    <xf numFmtId="1" fontId="28" fillId="0" borderId="13" applyNumberFormat="0" applyFill="0" applyBorder="0" applyAlignment="0" applyProtection="0"/>
    <xf numFmtId="0" fontId="17" fillId="0" borderId="1" applyBorder="0">
      <alignment horizontal="right"/>
    </xf>
    <xf numFmtId="172" fontId="3" fillId="0" borderId="0"/>
    <xf numFmtId="172" fontId="3" fillId="0" borderId="0"/>
    <xf numFmtId="172" fontId="3" fillId="0" borderId="0"/>
    <xf numFmtId="0" fontId="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17" fillId="0" borderId="10">
      <alignment horizontal="center" vertical="center" wrapText="1"/>
    </xf>
    <xf numFmtId="0" fontId="17" fillId="0" borderId="10">
      <alignment horizontal="center" vertical="center" wrapText="1"/>
    </xf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17" fillId="0" borderId="0">
      <alignment horizontal="left" vertical="center"/>
    </xf>
    <xf numFmtId="0" fontId="17" fillId="0" borderId="0">
      <alignment horizontal="left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3" fillId="0" borderId="0"/>
    <xf numFmtId="0" fontId="3" fillId="15" borderId="17" applyNumberFormat="0" applyFont="0" applyAlignment="0" applyProtection="0"/>
    <xf numFmtId="3" fontId="17" fillId="0" borderId="0">
      <alignment horizontal="right"/>
    </xf>
    <xf numFmtId="3" fontId="17" fillId="0" borderId="0">
      <alignment horizontal="right"/>
    </xf>
    <xf numFmtId="9" fontId="3" fillId="0" borderId="0" applyFont="0" applyFill="0" applyBorder="0" applyAlignment="0" applyProtection="0"/>
    <xf numFmtId="0" fontId="34" fillId="0" borderId="0"/>
    <xf numFmtId="0" fontId="32" fillId="0" borderId="0" applyFont="0"/>
    <xf numFmtId="0" fontId="32" fillId="0" borderId="0" applyFont="0"/>
    <xf numFmtId="174" fontId="30" fillId="0" borderId="0"/>
    <xf numFmtId="16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25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167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64" fontId="5" fillId="3" borderId="0" xfId="0" applyNumberFormat="1" applyFont="1" applyFill="1" applyBorder="1" applyAlignment="1">
      <alignment horizontal="right" vertical="center"/>
    </xf>
    <xf numFmtId="0" fontId="8" fillId="0" borderId="0" xfId="0" applyFont="1" applyFill="1"/>
    <xf numFmtId="0" fontId="5" fillId="0" borderId="0" xfId="0" applyFont="1" applyFill="1" applyBorder="1" applyAlignment="1">
      <alignment vertical="center"/>
    </xf>
    <xf numFmtId="166" fontId="5" fillId="2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/>
    </xf>
    <xf numFmtId="166" fontId="5" fillId="0" borderId="0" xfId="0" applyNumberFormat="1" applyFont="1" applyBorder="1" applyAlignment="1">
      <alignment vertical="center"/>
    </xf>
    <xf numFmtId="166" fontId="5" fillId="2" borderId="0" xfId="0" applyNumberFormat="1" applyFont="1" applyFill="1" applyBorder="1" applyAlignment="1">
      <alignment horizontal="center" vertical="center"/>
    </xf>
    <xf numFmtId="164" fontId="5" fillId="4" borderId="0" xfId="0" applyNumberFormat="1" applyFont="1" applyFill="1" applyBorder="1" applyAlignment="1">
      <alignment horizontal="center" vertical="center"/>
    </xf>
    <xf numFmtId="3" fontId="5" fillId="4" borderId="0" xfId="0" applyNumberFormat="1" applyFont="1" applyFill="1" applyBorder="1" applyAlignment="1">
      <alignment horizontal="center" vertical="center"/>
    </xf>
    <xf numFmtId="166" fontId="5" fillId="4" borderId="0" xfId="0" applyNumberFormat="1" applyFont="1" applyFill="1" applyBorder="1" applyAlignment="1">
      <alignment horizontal="center" vertical="center"/>
    </xf>
    <xf numFmtId="166" fontId="5" fillId="4" borderId="0" xfId="0" applyNumberFormat="1" applyFont="1" applyFill="1" applyBorder="1" applyAlignment="1">
      <alignment vertical="center"/>
    </xf>
    <xf numFmtId="167" fontId="5" fillId="0" borderId="0" xfId="0" applyNumberFormat="1" applyFont="1" applyBorder="1" applyAlignment="1">
      <alignment vertical="center"/>
    </xf>
    <xf numFmtId="0" fontId="5" fillId="0" borderId="0" xfId="0" applyFont="1" applyBorder="1"/>
    <xf numFmtId="164" fontId="5" fillId="3" borderId="0" xfId="0" applyNumberFormat="1" applyFont="1" applyFill="1" applyBorder="1" applyAlignment="1">
      <alignment vertical="center"/>
    </xf>
    <xf numFmtId="9" fontId="5" fillId="0" borderId="0" xfId="0" applyNumberFormat="1" applyFont="1" applyBorder="1" applyAlignment="1">
      <alignment vertical="center"/>
    </xf>
    <xf numFmtId="1" fontId="5" fillId="0" borderId="0" xfId="0" applyNumberFormat="1" applyFont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vertical="center"/>
    </xf>
    <xf numFmtId="1" fontId="5" fillId="4" borderId="0" xfId="0" applyNumberFormat="1" applyFont="1" applyFill="1" applyBorder="1" applyAlignment="1">
      <alignment horizontal="center" vertical="center"/>
    </xf>
    <xf numFmtId="167" fontId="5" fillId="0" borderId="0" xfId="0" applyNumberFormat="1" applyFont="1" applyBorder="1" applyAlignment="1">
      <alignment vertical="top"/>
    </xf>
    <xf numFmtId="0" fontId="12" fillId="0" borderId="0" xfId="4" applyFont="1" applyAlignment="1">
      <alignment wrapText="1"/>
    </xf>
    <xf numFmtId="0" fontId="12" fillId="0" borderId="0" xfId="4" applyFont="1"/>
    <xf numFmtId="0" fontId="11" fillId="0" borderId="0" xfId="4"/>
    <xf numFmtId="0" fontId="7" fillId="0" borderId="2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3" fontId="5" fillId="2" borderId="6" xfId="0" applyNumberFormat="1" applyFont="1" applyFill="1" applyBorder="1" applyAlignment="1">
      <alignment horizontal="center" vertical="center"/>
    </xf>
    <xf numFmtId="0" fontId="6" fillId="0" borderId="5" xfId="0" applyFont="1" applyBorder="1"/>
    <xf numFmtId="0" fontId="7" fillId="4" borderId="5" xfId="0" applyFont="1" applyFill="1" applyBorder="1" applyAlignment="1">
      <alignment horizontal="left" vertical="center"/>
    </xf>
    <xf numFmtId="3" fontId="5" fillId="4" borderId="6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left" vertical="center"/>
    </xf>
    <xf numFmtId="164" fontId="7" fillId="2" borderId="8" xfId="0" applyNumberFormat="1" applyFont="1" applyFill="1" applyBorder="1" applyAlignment="1">
      <alignment horizontal="right" vertical="center"/>
    </xf>
    <xf numFmtId="164" fontId="5" fillId="2" borderId="8" xfId="0" applyNumberFormat="1" applyFont="1" applyFill="1" applyBorder="1" applyAlignment="1">
      <alignment horizontal="center" vertical="center"/>
    </xf>
    <xf numFmtId="166" fontId="5" fillId="2" borderId="8" xfId="0" applyNumberFormat="1" applyFont="1" applyFill="1" applyBorder="1" applyAlignment="1">
      <alignment horizontal="center" vertical="center"/>
    </xf>
    <xf numFmtId="166" fontId="5" fillId="2" borderId="9" xfId="0" applyNumberFormat="1" applyFont="1" applyFill="1" applyBorder="1" applyAlignment="1">
      <alignment horizontal="center" vertical="center"/>
    </xf>
    <xf numFmtId="3" fontId="5" fillId="13" borderId="0" xfId="0" applyNumberFormat="1" applyFont="1" applyFill="1" applyBorder="1" applyAlignment="1">
      <alignment horizontal="center" vertical="center"/>
    </xf>
    <xf numFmtId="3" fontId="6" fillId="5" borderId="5" xfId="2" applyNumberFormat="1" applyFont="1" applyFill="1" applyBorder="1" applyAlignment="1"/>
    <xf numFmtId="3" fontId="6" fillId="6" borderId="5" xfId="2" applyNumberFormat="1" applyFont="1" applyFill="1" applyBorder="1" applyAlignment="1"/>
    <xf numFmtId="0" fontId="7" fillId="0" borderId="7" xfId="0" applyFont="1" applyFill="1" applyBorder="1" applyAlignment="1">
      <alignment vertical="center"/>
    </xf>
    <xf numFmtId="164" fontId="7" fillId="0" borderId="8" xfId="0" applyNumberFormat="1" applyFont="1" applyBorder="1" applyAlignment="1">
      <alignment vertical="center"/>
    </xf>
    <xf numFmtId="164" fontId="5" fillId="0" borderId="8" xfId="0" applyNumberFormat="1" applyFont="1" applyBorder="1" applyAlignment="1">
      <alignment vertical="center"/>
    </xf>
    <xf numFmtId="166" fontId="5" fillId="0" borderId="8" xfId="0" applyNumberFormat="1" applyFont="1" applyBorder="1" applyAlignment="1">
      <alignment vertical="center"/>
    </xf>
    <xf numFmtId="166" fontId="5" fillId="0" borderId="9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164" fontId="7" fillId="2" borderId="3" xfId="0" applyNumberFormat="1" applyFont="1" applyFill="1" applyBorder="1" applyAlignment="1">
      <alignment horizontal="right" vertical="center"/>
    </xf>
    <xf numFmtId="3" fontId="7" fillId="2" borderId="3" xfId="0" applyNumberFormat="1" applyFont="1" applyFill="1" applyBorder="1" applyAlignment="1">
      <alignment horizontal="right" vertical="center"/>
    </xf>
    <xf numFmtId="164" fontId="5" fillId="2" borderId="3" xfId="0" applyNumberFormat="1" applyFont="1" applyFill="1" applyBorder="1" applyAlignment="1">
      <alignment horizontal="center" vertical="center"/>
    </xf>
    <xf numFmtId="166" fontId="5" fillId="2" borderId="3" xfId="0" applyNumberFormat="1" applyFont="1" applyFill="1" applyBorder="1" applyAlignment="1">
      <alignment horizontal="center" vertical="center"/>
    </xf>
    <xf numFmtId="166" fontId="5" fillId="2" borderId="4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vertical="center"/>
    </xf>
    <xf numFmtId="0" fontId="5" fillId="0" borderId="3" xfId="0" applyNumberFormat="1" applyFont="1" applyBorder="1" applyAlignment="1">
      <alignment vertical="center"/>
    </xf>
    <xf numFmtId="164" fontId="5" fillId="0" borderId="3" xfId="0" applyNumberFormat="1" applyFont="1" applyFill="1" applyBorder="1" applyAlignment="1">
      <alignment vertical="center"/>
    </xf>
    <xf numFmtId="0" fontId="5" fillId="0" borderId="4" xfId="0" applyNumberFormat="1" applyFont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164" fontId="5" fillId="4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5" fillId="14" borderId="0" xfId="0" applyNumberFormat="1" applyFont="1" applyFill="1" applyBorder="1" applyAlignment="1">
      <alignment horizontal="right" vertical="center"/>
    </xf>
    <xf numFmtId="3" fontId="9" fillId="7" borderId="5" xfId="2" applyNumberFormat="1" applyFont="1" applyFill="1" applyBorder="1" applyAlignment="1"/>
    <xf numFmtId="168" fontId="2" fillId="0" borderId="0" xfId="3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8" fontId="1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5" fillId="13" borderId="0" xfId="0" applyNumberFormat="1" applyFont="1" applyFill="1" applyBorder="1" applyAlignment="1">
      <alignment horizontal="right" vertical="center"/>
    </xf>
    <xf numFmtId="3" fontId="5" fillId="2" borderId="3" xfId="0" applyNumberFormat="1" applyFont="1" applyFill="1" applyBorder="1" applyAlignment="1">
      <alignment horizontal="center" vertical="center"/>
    </xf>
    <xf numFmtId="9" fontId="5" fillId="2" borderId="0" xfId="72" applyFont="1" applyFill="1" applyBorder="1" applyAlignment="1">
      <alignment horizontal="center" vertical="center"/>
    </xf>
    <xf numFmtId="9" fontId="5" fillId="13" borderId="0" xfId="72" applyFont="1" applyFill="1" applyBorder="1" applyAlignment="1">
      <alignment horizontal="center" vertical="center"/>
    </xf>
    <xf numFmtId="3" fontId="6" fillId="5" borderId="2" xfId="2" applyNumberFormat="1" applyFont="1" applyFill="1" applyBorder="1" applyAlignment="1"/>
    <xf numFmtId="164" fontId="5" fillId="0" borderId="3" xfId="0" applyNumberFormat="1" applyFont="1" applyFill="1" applyBorder="1" applyAlignment="1">
      <alignment horizontal="right" vertical="center"/>
    </xf>
    <xf numFmtId="164" fontId="5" fillId="3" borderId="3" xfId="0" applyNumberFormat="1" applyFont="1" applyFill="1" applyBorder="1" applyAlignment="1">
      <alignment horizontal="right" vertical="center"/>
    </xf>
    <xf numFmtId="9" fontId="5" fillId="2" borderId="3" xfId="72" applyFont="1" applyFill="1" applyBorder="1" applyAlignment="1">
      <alignment horizontal="center" vertical="center"/>
    </xf>
    <xf numFmtId="3" fontId="5" fillId="13" borderId="6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164" fontId="5" fillId="3" borderId="3" xfId="0" applyNumberFormat="1" applyFont="1" applyFill="1" applyBorder="1" applyAlignment="1">
      <alignment vertical="center"/>
    </xf>
    <xf numFmtId="166" fontId="5" fillId="0" borderId="3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horizontal="center" vertical="center"/>
    </xf>
    <xf numFmtId="164" fontId="7" fillId="0" borderId="8" xfId="0" applyNumberFormat="1" applyFont="1" applyBorder="1"/>
    <xf numFmtId="3" fontId="5" fillId="0" borderId="8" xfId="0" applyNumberFormat="1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168" fontId="5" fillId="0" borderId="0" xfId="3" applyNumberFormat="1" applyFont="1" applyBorder="1" applyAlignment="1">
      <alignment horizontal="center" vertical="center" wrapText="1"/>
    </xf>
    <xf numFmtId="168" fontId="5" fillId="3" borderId="0" xfId="3" applyNumberFormat="1" applyFont="1" applyFill="1" applyBorder="1" applyAlignment="1">
      <alignment vertical="center"/>
    </xf>
    <xf numFmtId="168" fontId="5" fillId="8" borderId="0" xfId="3" applyNumberFormat="1" applyFont="1" applyFill="1" applyBorder="1" applyAlignment="1">
      <alignment vertical="center"/>
    </xf>
    <xf numFmtId="168" fontId="5" fillId="0" borderId="0" xfId="3" applyNumberFormat="1" applyFont="1" applyBorder="1" applyAlignment="1">
      <alignment vertical="center"/>
    </xf>
    <xf numFmtId="166" fontId="5" fillId="13" borderId="0" xfId="0" applyNumberFormat="1" applyFont="1" applyFill="1" applyBorder="1" applyAlignment="1">
      <alignment vertical="center"/>
    </xf>
    <xf numFmtId="166" fontId="5" fillId="0" borderId="0" xfId="72" applyNumberFormat="1" applyFont="1" applyBorder="1" applyAlignment="1">
      <alignment vertical="center"/>
    </xf>
    <xf numFmtId="166" fontId="5" fillId="13" borderId="0" xfId="72" applyNumberFormat="1" applyFont="1" applyFill="1" applyBorder="1" applyAlignment="1">
      <alignment vertical="center"/>
    </xf>
    <xf numFmtId="168" fontId="5" fillId="14" borderId="0" xfId="3" applyNumberFormat="1" applyFont="1" applyFill="1" applyBorder="1" applyAlignment="1">
      <alignment vertical="center"/>
    </xf>
    <xf numFmtId="168" fontId="5" fillId="0" borderId="3" xfId="3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6" fontId="5" fillId="0" borderId="3" xfId="72" applyNumberFormat="1" applyFont="1" applyBorder="1" applyAlignment="1">
      <alignment vertical="center"/>
    </xf>
    <xf numFmtId="166" fontId="5" fillId="0" borderId="4" xfId="72" applyNumberFormat="1" applyFont="1" applyBorder="1" applyAlignment="1">
      <alignment vertical="center"/>
    </xf>
    <xf numFmtId="166" fontId="5" fillId="0" borderId="6" xfId="72" applyNumberFormat="1" applyFont="1" applyBorder="1" applyAlignment="1">
      <alignment vertical="center"/>
    </xf>
    <xf numFmtId="3" fontId="6" fillId="7" borderId="5" xfId="2" applyNumberFormat="1" applyFont="1" applyFill="1" applyBorder="1" applyAlignment="1"/>
    <xf numFmtId="166" fontId="5" fillId="13" borderId="6" xfId="72" applyNumberFormat="1" applyFont="1" applyFill="1" applyBorder="1" applyAlignment="1">
      <alignment vertical="center"/>
    </xf>
    <xf numFmtId="3" fontId="6" fillId="5" borderId="7" xfId="2" applyNumberFormat="1" applyFont="1" applyFill="1" applyBorder="1" applyAlignment="1"/>
    <xf numFmtId="168" fontId="5" fillId="0" borderId="8" xfId="3" applyNumberFormat="1" applyFont="1" applyBorder="1" applyAlignment="1">
      <alignment vertical="center"/>
    </xf>
    <xf numFmtId="1" fontId="5" fillId="0" borderId="8" xfId="0" applyNumberFormat="1" applyFont="1" applyBorder="1" applyAlignment="1">
      <alignment horizontal="center" vertical="center"/>
    </xf>
    <xf numFmtId="168" fontId="5" fillId="3" borderId="8" xfId="3" applyNumberFormat="1" applyFont="1" applyFill="1" applyBorder="1" applyAlignment="1">
      <alignment vertical="center"/>
    </xf>
    <xf numFmtId="166" fontId="5" fillId="0" borderId="8" xfId="72" applyNumberFormat="1" applyFont="1" applyBorder="1" applyAlignment="1">
      <alignment vertical="center"/>
    </xf>
    <xf numFmtId="166" fontId="5" fillId="0" borderId="9" xfId="72" applyNumberFormat="1" applyFont="1" applyBorder="1" applyAlignment="1">
      <alignment vertical="center"/>
    </xf>
    <xf numFmtId="1" fontId="7" fillId="0" borderId="3" xfId="0" applyNumberFormat="1" applyFont="1" applyBorder="1" applyAlignment="1">
      <alignment horizontal="center" vertical="center"/>
    </xf>
    <xf numFmtId="166" fontId="5" fillId="0" borderId="0" xfId="0" applyNumberFormat="1" applyFont="1" applyBorder="1"/>
    <xf numFmtId="0" fontId="5" fillId="0" borderId="15" xfId="0" applyFont="1" applyBorder="1" applyAlignment="1">
      <alignment horizontal="center" vertical="center" wrapText="1"/>
    </xf>
    <xf numFmtId="167" fontId="7" fillId="0" borderId="15" xfId="0" applyNumberFormat="1" applyFont="1" applyFill="1" applyBorder="1" applyAlignment="1">
      <alignment horizontal="center" vertical="center" wrapText="1"/>
    </xf>
    <xf numFmtId="167" fontId="7" fillId="0" borderId="15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167" fontId="5" fillId="0" borderId="16" xfId="0" applyNumberFormat="1" applyFont="1" applyBorder="1" applyAlignment="1">
      <alignment horizontal="center" vertical="center" wrapText="1"/>
    </xf>
    <xf numFmtId="167" fontId="7" fillId="0" borderId="16" xfId="0" applyNumberFormat="1" applyFont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left" vertical="center"/>
    </xf>
    <xf numFmtId="168" fontId="5" fillId="3" borderId="3" xfId="3" applyNumberFormat="1" applyFont="1" applyFill="1" applyBorder="1" applyAlignment="1">
      <alignment vertical="center"/>
    </xf>
    <xf numFmtId="168" fontId="5" fillId="4" borderId="0" xfId="3" applyNumberFormat="1" applyFont="1" applyFill="1" applyBorder="1" applyAlignment="1">
      <alignment horizontal="left" vertical="center"/>
    </xf>
    <xf numFmtId="1" fontId="5" fillId="0" borderId="3" xfId="0" applyNumberFormat="1" applyFont="1" applyBorder="1" applyAlignment="1">
      <alignment horizontal="center" vertical="center"/>
    </xf>
    <xf numFmtId="164" fontId="5" fillId="14" borderId="0" xfId="0" applyNumberFormat="1" applyFont="1" applyFill="1" applyBorder="1" applyAlignment="1">
      <alignment vertical="center"/>
    </xf>
    <xf numFmtId="166" fontId="5" fillId="2" borderId="0" xfId="72" applyNumberFormat="1" applyFont="1" applyFill="1" applyBorder="1" applyAlignment="1">
      <alignment vertical="center"/>
    </xf>
    <xf numFmtId="166" fontId="5" fillId="2" borderId="3" xfId="72" applyNumberFormat="1" applyFont="1" applyFill="1" applyBorder="1" applyAlignment="1">
      <alignment vertical="center"/>
    </xf>
    <xf numFmtId="164" fontId="5" fillId="3" borderId="8" xfId="0" applyNumberFormat="1" applyFont="1" applyFill="1" applyBorder="1" applyAlignment="1">
      <alignment vertical="center"/>
    </xf>
    <xf numFmtId="166" fontId="5" fillId="2" borderId="8" xfId="72" applyNumberFormat="1" applyFont="1" applyFill="1" applyBorder="1" applyAlignment="1">
      <alignment vertical="center"/>
    </xf>
    <xf numFmtId="9" fontId="5" fillId="0" borderId="0" xfId="72" applyFont="1" applyBorder="1"/>
    <xf numFmtId="166" fontId="5" fillId="0" borderId="4" xfId="0" applyNumberFormat="1" applyFont="1" applyBorder="1" applyAlignment="1">
      <alignment vertical="center"/>
    </xf>
    <xf numFmtId="166" fontId="5" fillId="0" borderId="9" xfId="0" applyNumberFormat="1" applyFont="1" applyBorder="1" applyAlignment="1">
      <alignment vertical="center"/>
    </xf>
    <xf numFmtId="9" fontId="5" fillId="2" borderId="3" xfId="0" applyNumberFormat="1" applyFont="1" applyFill="1" applyBorder="1" applyAlignment="1">
      <alignment horizontal="center" vertical="center"/>
    </xf>
    <xf numFmtId="9" fontId="5" fillId="2" borderId="8" xfId="0" applyNumberFormat="1" applyFont="1" applyFill="1" applyBorder="1" applyAlignment="1">
      <alignment horizontal="center" vertical="center"/>
    </xf>
    <xf numFmtId="166" fontId="5" fillId="0" borderId="3" xfId="72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6" fontId="5" fillId="0" borderId="0" xfId="72" applyNumberFormat="1" applyFont="1" applyFill="1" applyBorder="1" applyAlignment="1">
      <alignment vertical="center"/>
    </xf>
    <xf numFmtId="166" fontId="5" fillId="0" borderId="8" xfId="72" applyNumberFormat="1" applyFont="1" applyFill="1" applyBorder="1" applyAlignment="1">
      <alignment vertical="center"/>
    </xf>
    <xf numFmtId="164" fontId="5" fillId="13" borderId="0" xfId="0" applyNumberFormat="1" applyFont="1" applyFill="1" applyBorder="1" applyAlignment="1">
      <alignment vertical="center"/>
    </xf>
    <xf numFmtId="168" fontId="5" fillId="0" borderId="3" xfId="3" applyNumberFormat="1" applyFont="1" applyFill="1" applyBorder="1" applyAlignment="1">
      <alignment horizontal="center" vertical="center" wrapText="1"/>
    </xf>
    <xf numFmtId="166" fontId="5" fillId="0" borderId="3" xfId="0" applyNumberFormat="1" applyFont="1" applyFill="1" applyBorder="1" applyAlignment="1">
      <alignment vertical="center"/>
    </xf>
    <xf numFmtId="168" fontId="5" fillId="0" borderId="0" xfId="3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vertical="center"/>
    </xf>
    <xf numFmtId="168" fontId="5" fillId="0" borderId="0" xfId="3" applyNumberFormat="1" applyFont="1" applyFill="1" applyBorder="1" applyAlignment="1">
      <alignment vertical="center"/>
    </xf>
    <xf numFmtId="168" fontId="5" fillId="0" borderId="8" xfId="3" applyNumberFormat="1" applyFont="1" applyFill="1" applyBorder="1" applyAlignment="1">
      <alignment vertical="center"/>
    </xf>
    <xf numFmtId="166" fontId="5" fillId="0" borderId="8" xfId="0" applyNumberFormat="1" applyFont="1" applyFill="1" applyBorder="1" applyAlignment="1">
      <alignment vertical="center"/>
    </xf>
    <xf numFmtId="168" fontId="5" fillId="13" borderId="0" xfId="3" applyNumberFormat="1" applyFont="1" applyFill="1" applyBorder="1" applyAlignment="1">
      <alignment vertical="center"/>
    </xf>
    <xf numFmtId="165" fontId="5" fillId="2" borderId="0" xfId="0" applyNumberFormat="1" applyFont="1" applyFill="1" applyBorder="1" applyAlignment="1">
      <alignment horizontal="right" vertical="center"/>
    </xf>
    <xf numFmtId="165" fontId="5" fillId="13" borderId="0" xfId="0" applyNumberFormat="1" applyFont="1" applyFill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8" xfId="0" applyNumberFormat="1" applyFont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right" vertical="center"/>
    </xf>
    <xf numFmtId="3" fontId="5" fillId="13" borderId="0" xfId="0" applyNumberFormat="1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 vertical="center"/>
    </xf>
    <xf numFmtId="164" fontId="5" fillId="2" borderId="0" xfId="0" applyNumberFormat="1" applyFont="1" applyFill="1" applyBorder="1" applyAlignment="1">
      <alignment vertical="center"/>
    </xf>
    <xf numFmtId="3" fontId="5" fillId="13" borderId="0" xfId="0" applyNumberFormat="1" applyFont="1" applyFill="1" applyBorder="1" applyAlignment="1">
      <alignment vertical="center"/>
    </xf>
    <xf numFmtId="164" fontId="5" fillId="4" borderId="0" xfId="0" applyNumberFormat="1" applyFont="1" applyFill="1" applyBorder="1" applyAlignment="1">
      <alignment vertical="center"/>
    </xf>
    <xf numFmtId="164" fontId="7" fillId="2" borderId="3" xfId="0" applyNumberFormat="1" applyFont="1" applyFill="1" applyBorder="1" applyAlignment="1">
      <alignment vertical="center"/>
    </xf>
    <xf numFmtId="3" fontId="7" fillId="2" borderId="3" xfId="0" applyNumberFormat="1" applyFont="1" applyFill="1" applyBorder="1" applyAlignment="1">
      <alignment vertical="center"/>
    </xf>
    <xf numFmtId="164" fontId="5" fillId="2" borderId="3" xfId="0" applyNumberFormat="1" applyFont="1" applyFill="1" applyBorder="1" applyAlignment="1">
      <alignment vertical="center"/>
    </xf>
    <xf numFmtId="164" fontId="7" fillId="2" borderId="8" xfId="0" applyNumberFormat="1" applyFont="1" applyFill="1" applyBorder="1" applyAlignment="1">
      <alignment vertical="center"/>
    </xf>
    <xf numFmtId="164" fontId="5" fillId="2" borderId="8" xfId="0" applyNumberFormat="1" applyFont="1" applyFill="1" applyBorder="1" applyAlignment="1">
      <alignment vertical="center"/>
    </xf>
    <xf numFmtId="164" fontId="5" fillId="2" borderId="0" xfId="0" applyNumberFormat="1" applyFont="1" applyFill="1" applyBorder="1" applyAlignment="1">
      <alignment horizontal="right" vertical="center"/>
    </xf>
    <xf numFmtId="164" fontId="5" fillId="2" borderId="3" xfId="0" applyNumberFormat="1" applyFont="1" applyFill="1" applyBorder="1" applyAlignment="1">
      <alignment horizontal="right" vertical="center"/>
    </xf>
    <xf numFmtId="164" fontId="5" fillId="2" borderId="8" xfId="0" applyNumberFormat="1" applyFont="1" applyFill="1" applyBorder="1" applyAlignment="1">
      <alignment horizontal="right" vertical="center"/>
    </xf>
    <xf numFmtId="165" fontId="5" fillId="4" borderId="0" xfId="0" applyNumberFormat="1" applyFont="1" applyFill="1" applyBorder="1" applyAlignment="1">
      <alignment horizontal="right" vertical="center"/>
    </xf>
    <xf numFmtId="165" fontId="5" fillId="2" borderId="3" xfId="0" applyNumberFormat="1" applyFont="1" applyFill="1" applyBorder="1" applyAlignment="1">
      <alignment horizontal="right" vertical="center"/>
    </xf>
    <xf numFmtId="165" fontId="5" fillId="2" borderId="8" xfId="0" applyNumberFormat="1" applyFont="1" applyFill="1" applyBorder="1" applyAlignment="1">
      <alignment horizontal="right" vertical="center"/>
    </xf>
    <xf numFmtId="3" fontId="5" fillId="2" borderId="3" xfId="0" applyNumberFormat="1" applyFont="1" applyFill="1" applyBorder="1" applyAlignment="1">
      <alignment horizontal="right" vertical="center"/>
    </xf>
    <xf numFmtId="3" fontId="5" fillId="2" borderId="8" xfId="0" applyNumberFormat="1" applyFont="1" applyFill="1" applyBorder="1" applyAlignment="1">
      <alignment horizontal="right" vertical="center"/>
    </xf>
    <xf numFmtId="0" fontId="5" fillId="0" borderId="3" xfId="0" applyNumberFormat="1" applyFont="1" applyBorder="1" applyAlignment="1">
      <alignment horizontal="right" vertical="center"/>
    </xf>
    <xf numFmtId="164" fontId="7" fillId="0" borderId="3" xfId="0" applyNumberFormat="1" applyFont="1" applyFill="1" applyBorder="1" applyAlignment="1">
      <alignment horizontal="right" vertical="center"/>
    </xf>
    <xf numFmtId="164" fontId="7" fillId="0" borderId="8" xfId="0" applyNumberFormat="1" applyFont="1" applyBorder="1" applyAlignment="1">
      <alignment horizontal="right" vertical="center"/>
    </xf>
    <xf numFmtId="166" fontId="5" fillId="0" borderId="8" xfId="0" applyNumberFormat="1" applyFont="1" applyFill="1" applyBorder="1" applyAlignment="1">
      <alignment horizontal="right" vertical="center"/>
    </xf>
    <xf numFmtId="164" fontId="5" fillId="3" borderId="3" xfId="0" applyNumberFormat="1" applyFont="1" applyFill="1" applyBorder="1" applyAlignment="1">
      <alignment horizontal="center" vertical="center"/>
    </xf>
    <xf numFmtId="164" fontId="5" fillId="3" borderId="0" xfId="0" applyNumberFormat="1" applyFont="1" applyFill="1" applyBorder="1" applyAlignment="1">
      <alignment horizontal="center" vertical="center"/>
    </xf>
    <xf numFmtId="164" fontId="5" fillId="14" borderId="0" xfId="0" applyNumberFormat="1" applyFont="1" applyFill="1" applyBorder="1" applyAlignment="1">
      <alignment horizontal="center" vertical="center"/>
    </xf>
    <xf numFmtId="164" fontId="5" fillId="3" borderId="8" xfId="0" applyNumberFormat="1" applyFont="1" applyFill="1" applyBorder="1" applyAlignment="1">
      <alignment horizontal="center" vertical="center"/>
    </xf>
    <xf numFmtId="166" fontId="5" fillId="0" borderId="3" xfId="0" applyNumberFormat="1" applyFont="1" applyBorder="1" applyAlignment="1">
      <alignment horizontal="center" vertical="center"/>
    </xf>
    <xf numFmtId="166" fontId="5" fillId="0" borderId="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68" fontId="5" fillId="3" borderId="0" xfId="3" applyNumberFormat="1" applyFont="1" applyFill="1" applyBorder="1" applyAlignment="1">
      <alignment horizontal="center" vertical="center"/>
    </xf>
    <xf numFmtId="168" fontId="5" fillId="14" borderId="0" xfId="3" applyNumberFormat="1" applyFont="1" applyFill="1" applyBorder="1" applyAlignment="1">
      <alignment horizontal="center" vertical="center"/>
    </xf>
    <xf numFmtId="168" fontId="5" fillId="3" borderId="8" xfId="3" applyNumberFormat="1" applyFont="1" applyFill="1" applyBorder="1" applyAlignment="1">
      <alignment horizontal="center" vertical="center"/>
    </xf>
    <xf numFmtId="166" fontId="5" fillId="0" borderId="3" xfId="72" applyNumberFormat="1" applyFont="1" applyBorder="1" applyAlignment="1">
      <alignment horizontal="center" vertical="center"/>
    </xf>
    <xf numFmtId="166" fontId="5" fillId="0" borderId="8" xfId="72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166" fontId="2" fillId="0" borderId="0" xfId="0" applyNumberFormat="1" applyFont="1" applyBorder="1" applyAlignment="1">
      <alignment vertical="center"/>
    </xf>
    <xf numFmtId="166" fontId="5" fillId="0" borderId="0" xfId="0" applyNumberFormat="1" applyFont="1" applyBorder="1" applyAlignment="1">
      <alignment horizontal="center" vertical="center"/>
    </xf>
    <xf numFmtId="166" fontId="5" fillId="0" borderId="0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vertical="center"/>
    </xf>
    <xf numFmtId="168" fontId="1" fillId="0" borderId="19" xfId="0" applyNumberFormat="1" applyFont="1" applyBorder="1" applyAlignment="1">
      <alignment vertical="center"/>
    </xf>
    <xf numFmtId="0" fontId="2" fillId="16" borderId="0" xfId="0" applyFont="1" applyFill="1" applyBorder="1" applyAlignment="1">
      <alignment vertical="center"/>
    </xf>
    <xf numFmtId="168" fontId="2" fillId="16" borderId="0" xfId="3" applyNumberFormat="1" applyFont="1" applyFill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9" fontId="5" fillId="0" borderId="3" xfId="0" applyNumberFormat="1" applyFont="1" applyBorder="1" applyAlignment="1">
      <alignment horizontal="right" vertical="center"/>
    </xf>
    <xf numFmtId="9" fontId="5" fillId="0" borderId="8" xfId="0" applyNumberFormat="1" applyFont="1" applyBorder="1" applyAlignment="1">
      <alignment horizontal="right" vertical="center"/>
    </xf>
    <xf numFmtId="9" fontId="5" fillId="0" borderId="0" xfId="0" applyNumberFormat="1" applyFont="1" applyBorder="1" applyAlignment="1">
      <alignment horizontal="right" vertical="center"/>
    </xf>
    <xf numFmtId="9" fontId="5" fillId="0" borderId="3" xfId="0" applyNumberFormat="1" applyFont="1" applyBorder="1" applyAlignment="1">
      <alignment horizontal="center" vertical="center"/>
    </xf>
    <xf numFmtId="9" fontId="5" fillId="0" borderId="8" xfId="0" applyNumberFormat="1" applyFont="1" applyBorder="1" applyAlignment="1">
      <alignment horizontal="center" vertical="center"/>
    </xf>
    <xf numFmtId="166" fontId="5" fillId="2" borderId="0" xfId="72" applyNumberFormat="1" applyFont="1" applyFill="1" applyBorder="1" applyAlignment="1">
      <alignment horizontal="center" vertical="center"/>
    </xf>
    <xf numFmtId="166" fontId="5" fillId="13" borderId="0" xfId="72" applyNumberFormat="1" applyFont="1" applyFill="1" applyBorder="1" applyAlignment="1">
      <alignment horizontal="center" vertical="center"/>
    </xf>
    <xf numFmtId="166" fontId="5" fillId="2" borderId="3" xfId="72" applyNumberFormat="1" applyFont="1" applyFill="1" applyBorder="1" applyAlignment="1">
      <alignment horizontal="center" vertical="center"/>
    </xf>
    <xf numFmtId="164" fontId="5" fillId="0" borderId="0" xfId="0" applyNumberFormat="1" applyFont="1" applyBorder="1" applyAlignment="1">
      <alignment vertical="center"/>
    </xf>
    <xf numFmtId="175" fontId="5" fillId="0" borderId="0" xfId="0" applyNumberFormat="1" applyFont="1" applyBorder="1" applyAlignment="1">
      <alignment vertical="center"/>
    </xf>
    <xf numFmtId="164" fontId="5" fillId="0" borderId="4" xfId="0" applyNumberFormat="1" applyFont="1" applyBorder="1" applyAlignment="1">
      <alignment horizontal="right" vertical="center"/>
    </xf>
    <xf numFmtId="166" fontId="5" fillId="0" borderId="4" xfId="72" applyNumberFormat="1" applyFont="1" applyBorder="1" applyAlignment="1">
      <alignment horizontal="center" vertical="center"/>
    </xf>
    <xf numFmtId="166" fontId="5" fillId="0" borderId="6" xfId="72" applyNumberFormat="1" applyFont="1" applyBorder="1" applyAlignment="1">
      <alignment horizontal="center" vertical="center"/>
    </xf>
    <xf numFmtId="166" fontId="5" fillId="13" borderId="6" xfId="72" applyNumberFormat="1" applyFont="1" applyFill="1" applyBorder="1" applyAlignment="1">
      <alignment horizontal="center" vertical="center"/>
    </xf>
    <xf numFmtId="166" fontId="5" fillId="0" borderId="9" xfId="72" applyNumberFormat="1" applyFont="1" applyBorder="1" applyAlignment="1">
      <alignment horizontal="center" vertical="center"/>
    </xf>
    <xf numFmtId="166" fontId="7" fillId="0" borderId="16" xfId="0" applyNumberFormat="1" applyFont="1" applyFill="1" applyBorder="1" applyAlignment="1">
      <alignment horizontal="center" vertical="center" wrapText="1"/>
    </xf>
    <xf numFmtId="166" fontId="5" fillId="0" borderId="4" xfId="0" applyNumberFormat="1" applyFont="1" applyBorder="1" applyAlignment="1">
      <alignment horizontal="center" vertical="center"/>
    </xf>
    <xf numFmtId="166" fontId="5" fillId="0" borderId="9" xfId="0" applyNumberFormat="1" applyFont="1" applyBorder="1" applyAlignment="1">
      <alignment horizontal="center" vertical="center"/>
    </xf>
  </cellXfs>
  <cellStyles count="73">
    <cellStyle name="%" xfId="6"/>
    <cellStyle name="% 2" xfId="7"/>
    <cellStyle name="Comma" xfId="3" builtinId="3"/>
    <cellStyle name="Comma 2" xfId="8"/>
    <cellStyle name="Comma 3" xfId="9"/>
    <cellStyle name="Comma 3 2" xfId="10"/>
    <cellStyle name="Comma 4" xfId="11"/>
    <cellStyle name="Comma 5" xfId="12"/>
    <cellStyle name="Comma 6" xfId="13"/>
    <cellStyle name="Comma 7" xfId="70"/>
    <cellStyle name="Currency 2" xfId="14"/>
    <cellStyle name="Currency 2 2" xfId="50"/>
    <cellStyle name="C淵rrency" xfId="51"/>
    <cellStyle name="C淵rrency 2" xfId="52"/>
    <cellStyle name="Estimated" xfId="15"/>
    <cellStyle name="external input" xfId="16"/>
    <cellStyle name="Header" xfId="17"/>
    <cellStyle name="HeaderGrant" xfId="18"/>
    <cellStyle name="HeaderGrant 2" xfId="53"/>
    <cellStyle name="HeaderGrant_LA Summary - AS Test - Safeguarding" xfId="54"/>
    <cellStyle name="HeaderLEA" xfId="19"/>
    <cellStyle name="Hyperlink 2" xfId="55"/>
    <cellStyle name="Hyperlink 3" xfId="56"/>
    <cellStyle name="Imported" xfId="20"/>
    <cellStyle name="input 2" xfId="21"/>
    <cellStyle name="LEAName" xfId="22"/>
    <cellStyle name="LEAName 2" xfId="57"/>
    <cellStyle name="LEAName_LA Summary - AS Test - Safeguarding" xfId="58"/>
    <cellStyle name="LEANumber" xfId="23"/>
    <cellStyle name="LEANumber 2" xfId="59"/>
    <cellStyle name="LEANumber_LA Summary - AS Test - Safeguarding" xfId="60"/>
    <cellStyle name="log projection" xfId="24"/>
    <cellStyle name="Normal" xfId="0" builtinId="0" customBuiltin="1"/>
    <cellStyle name="Normal 2" xfId="1"/>
    <cellStyle name="Normal 2 2" xfId="25"/>
    <cellStyle name="Normal 2 3" xfId="26"/>
    <cellStyle name="Normal 2 4" xfId="2"/>
    <cellStyle name="Normal 3" xfId="4"/>
    <cellStyle name="Normal 3 2" xfId="27"/>
    <cellStyle name="Normal 3 3" xfId="28"/>
    <cellStyle name="Normal 4" xfId="5"/>
    <cellStyle name="Normal 4 2" xfId="29"/>
    <cellStyle name="Normal 5" xfId="30"/>
    <cellStyle name="Normal 6" xfId="31"/>
    <cellStyle name="Normal 7" xfId="61"/>
    <cellStyle name="Normal 8" xfId="32"/>
    <cellStyle name="Normal 8 3" xfId="33"/>
    <cellStyle name="Note 2" xfId="62"/>
    <cellStyle name="Number" xfId="34"/>
    <cellStyle name="Number 2" xfId="63"/>
    <cellStyle name="Number_LA Summary - AS Test - Safeguarding" xfId="64"/>
    <cellStyle name="Output Amounts" xfId="35"/>
    <cellStyle name="Output Column Headings" xfId="36"/>
    <cellStyle name="Output Line Items" xfId="37"/>
    <cellStyle name="Output Report Heading" xfId="38"/>
    <cellStyle name="Output Report Title" xfId="39"/>
    <cellStyle name="Percent" xfId="72" builtinId="5"/>
    <cellStyle name="Percent 2" xfId="40"/>
    <cellStyle name="Percent 2 2" xfId="65"/>
    <cellStyle name="Percent 3" xfId="41"/>
    <cellStyle name="Percent 4" xfId="71"/>
    <cellStyle name="Percentage of" xfId="66"/>
    <cellStyle name="Plain" xfId="42"/>
    <cellStyle name="provisional PN158/97" xfId="43"/>
    <cellStyle name="sub" xfId="44"/>
    <cellStyle name="table imported" xfId="45"/>
    <cellStyle name="table sum" xfId="46"/>
    <cellStyle name="table values" xfId="47"/>
    <cellStyle name="u" xfId="67"/>
    <cellStyle name="u 2" xfId="68"/>
    <cellStyle name="u5shares" xfId="48"/>
    <cellStyle name="Undefined" xfId="69"/>
    <cellStyle name="Variable assumptions" xfId="49"/>
  </cellStyles>
  <dxfs count="0"/>
  <tableStyles count="0" defaultTableStyle="TableStyleMedium2" defaultPivotStyle="PivotStyleLight16"/>
  <colors>
    <mruColors>
      <color rgb="FFF3F3A5"/>
      <color rgb="FFFFFF99"/>
      <color rgb="FFFFFFCC"/>
      <color rgb="FFFEFC9A"/>
      <color rgb="FFFFC000"/>
      <color rgb="FFDBEEF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showGridLines="0" tabSelected="1" zoomScaleNormal="100" workbookViewId="0"/>
  </sheetViews>
  <sheetFormatPr defaultColWidth="9.109375" defaultRowHeight="13.8" x14ac:dyDescent="0.3"/>
  <cols>
    <col min="1" max="1" width="18.5546875" style="2" customWidth="1"/>
    <col min="2" max="2" width="12.33203125" style="2" customWidth="1"/>
    <col min="3" max="4" width="10.6640625" style="2" bestFit="1" customWidth="1"/>
    <col min="5" max="5" width="6" style="2" customWidth="1"/>
    <col min="6" max="6" width="11" style="2" bestFit="1" customWidth="1"/>
    <col min="7" max="7" width="10.6640625" style="2" bestFit="1" customWidth="1"/>
    <col min="8" max="8" width="6" style="5" customWidth="1"/>
    <col min="9" max="9" width="12.88671875" style="2" customWidth="1"/>
    <col min="10" max="10" width="10" style="2" bestFit="1" customWidth="1"/>
    <col min="11" max="11" width="6" style="5" customWidth="1"/>
    <col min="12" max="12" width="0" style="198" hidden="1" customWidth="1"/>
    <col min="13" max="16384" width="9.109375" style="2"/>
  </cols>
  <sheetData>
    <row r="1" spans="1:14" ht="11.4" customHeight="1" thickBot="1" x14ac:dyDescent="0.35">
      <c r="A1" s="76" t="s">
        <v>220</v>
      </c>
    </row>
    <row r="2" spans="1:14" s="7" customFormat="1" ht="24.6" thickBot="1" x14ac:dyDescent="0.35">
      <c r="A2" s="64" t="s">
        <v>3</v>
      </c>
      <c r="B2" s="65" t="s">
        <v>185</v>
      </c>
      <c r="C2" s="66" t="s">
        <v>8</v>
      </c>
      <c r="D2" s="65" t="s">
        <v>9</v>
      </c>
      <c r="E2" s="67" t="s">
        <v>0</v>
      </c>
      <c r="F2" s="68" t="s">
        <v>5</v>
      </c>
      <c r="G2" s="65" t="s">
        <v>10</v>
      </c>
      <c r="H2" s="67" t="s">
        <v>0</v>
      </c>
      <c r="I2" s="65" t="s">
        <v>6</v>
      </c>
      <c r="J2" s="65" t="s">
        <v>7</v>
      </c>
      <c r="K2" s="69" t="s">
        <v>0</v>
      </c>
      <c r="L2" s="199"/>
    </row>
    <row r="3" spans="1:14" s="6" customFormat="1" ht="12.45" customHeight="1" x14ac:dyDescent="0.2">
      <c r="A3" s="35" t="s">
        <v>15</v>
      </c>
      <c r="B3" s="24">
        <v>114713000</v>
      </c>
      <c r="C3" s="162">
        <v>42247</v>
      </c>
      <c r="D3" s="163">
        <f t="shared" ref="D3:D13" si="0">B3/C3</f>
        <v>2715.2933936137479</v>
      </c>
      <c r="E3" s="15">
        <f t="shared" ref="E3:E13" si="1">RANK(D3,$D$3:$D$13,0)</f>
        <v>8</v>
      </c>
      <c r="F3" s="160">
        <v>28557</v>
      </c>
      <c r="G3" s="171">
        <f t="shared" ref="G3:G13" si="2">B3/F3</f>
        <v>4016.9835767062368</v>
      </c>
      <c r="H3" s="15">
        <f t="shared" ref="H3:H13" si="3">RANK(G3,$G$3:$G$13,0)</f>
        <v>5</v>
      </c>
      <c r="I3" s="156">
        <v>7453000</v>
      </c>
      <c r="J3" s="17">
        <f t="shared" ref="J3:J13" si="4">I3/B3</f>
        <v>6.4970840270937039E-2</v>
      </c>
      <c r="K3" s="36">
        <f t="shared" ref="K3:K13" si="5">RANK(J3,$J$3:$J$13,0)</f>
        <v>1</v>
      </c>
      <c r="L3" s="16"/>
      <c r="M3" s="9"/>
      <c r="N3" s="10"/>
    </row>
    <row r="4" spans="1:14" s="6" customFormat="1" ht="12.45" customHeight="1" x14ac:dyDescent="0.2">
      <c r="A4" s="35" t="s">
        <v>16</v>
      </c>
      <c r="B4" s="24">
        <v>266414000</v>
      </c>
      <c r="C4" s="162">
        <v>107583</v>
      </c>
      <c r="D4" s="163">
        <f t="shared" si="0"/>
        <v>2476.3577888699888</v>
      </c>
      <c r="E4" s="15">
        <f t="shared" si="1"/>
        <v>9</v>
      </c>
      <c r="F4" s="160">
        <v>59203</v>
      </c>
      <c r="G4" s="171">
        <f t="shared" si="2"/>
        <v>4500.008445517964</v>
      </c>
      <c r="H4" s="15">
        <f t="shared" si="3"/>
        <v>1</v>
      </c>
      <c r="I4" s="156">
        <v>5980000</v>
      </c>
      <c r="J4" s="17">
        <f t="shared" si="4"/>
        <v>2.2446267838777241E-2</v>
      </c>
      <c r="K4" s="36">
        <f t="shared" si="5"/>
        <v>7</v>
      </c>
      <c r="L4" s="16"/>
      <c r="M4" s="9"/>
      <c r="N4" s="10"/>
    </row>
    <row r="5" spans="1:14" s="6" customFormat="1" ht="12.45" customHeight="1" x14ac:dyDescent="0.2">
      <c r="A5" s="35" t="s">
        <v>21</v>
      </c>
      <c r="B5" s="24">
        <v>156281000</v>
      </c>
      <c r="C5" s="162">
        <v>50717</v>
      </c>
      <c r="D5" s="163">
        <f t="shared" si="0"/>
        <v>3081.4322613719264</v>
      </c>
      <c r="E5" s="15">
        <f t="shared" si="1"/>
        <v>6</v>
      </c>
      <c r="F5" s="160">
        <v>37263</v>
      </c>
      <c r="G5" s="171">
        <f t="shared" si="2"/>
        <v>4193.9994096020182</v>
      </c>
      <c r="H5" s="15">
        <f t="shared" si="3"/>
        <v>4</v>
      </c>
      <c r="I5" s="156">
        <v>4136000</v>
      </c>
      <c r="J5" s="17">
        <f t="shared" si="4"/>
        <v>2.6465149314376029E-2</v>
      </c>
      <c r="K5" s="36">
        <f t="shared" si="5"/>
        <v>5</v>
      </c>
      <c r="L5" s="16"/>
      <c r="M5" s="9"/>
      <c r="N5" s="10"/>
    </row>
    <row r="6" spans="1:14" s="6" customFormat="1" ht="12.45" customHeight="1" x14ac:dyDescent="0.2">
      <c r="A6" s="35" t="s">
        <v>17</v>
      </c>
      <c r="B6" s="24">
        <v>147421000</v>
      </c>
      <c r="C6" s="162">
        <v>60331</v>
      </c>
      <c r="D6" s="163">
        <f t="shared" si="0"/>
        <v>2443.5364903615059</v>
      </c>
      <c r="E6" s="15">
        <f t="shared" si="1"/>
        <v>10</v>
      </c>
      <c r="F6" s="160">
        <v>34292</v>
      </c>
      <c r="G6" s="171">
        <f t="shared" si="2"/>
        <v>4298.9910183133088</v>
      </c>
      <c r="H6" s="15">
        <f t="shared" si="3"/>
        <v>3</v>
      </c>
      <c r="I6" s="156">
        <v>3875000</v>
      </c>
      <c r="J6" s="17">
        <f t="shared" si="4"/>
        <v>2.628526465021944E-2</v>
      </c>
      <c r="K6" s="36">
        <f t="shared" si="5"/>
        <v>6</v>
      </c>
      <c r="L6" s="16"/>
      <c r="M6" s="9"/>
      <c r="N6" s="10"/>
    </row>
    <row r="7" spans="1:14" s="6" customFormat="1" ht="12.45" customHeight="1" x14ac:dyDescent="0.25">
      <c r="A7" s="37" t="s">
        <v>20</v>
      </c>
      <c r="B7" s="24">
        <v>211954000</v>
      </c>
      <c r="C7" s="162">
        <v>72478</v>
      </c>
      <c r="D7" s="163">
        <f t="shared" si="0"/>
        <v>2924.3908496371314</v>
      </c>
      <c r="E7" s="15">
        <f t="shared" si="1"/>
        <v>7</v>
      </c>
      <c r="F7" s="160">
        <v>47673</v>
      </c>
      <c r="G7" s="171">
        <f t="shared" si="2"/>
        <v>4445.9966857550398</v>
      </c>
      <c r="H7" s="15">
        <f t="shared" si="3"/>
        <v>2</v>
      </c>
      <c r="I7" s="156">
        <v>2431000</v>
      </c>
      <c r="J7" s="17">
        <f t="shared" si="4"/>
        <v>1.1469469790614945E-2</v>
      </c>
      <c r="K7" s="36">
        <f t="shared" si="5"/>
        <v>10</v>
      </c>
      <c r="L7" s="16"/>
      <c r="M7" s="9"/>
      <c r="N7" s="10"/>
    </row>
    <row r="8" spans="1:14" s="6" customFormat="1" ht="12.45" customHeight="1" x14ac:dyDescent="0.25">
      <c r="A8" s="37" t="s">
        <v>66</v>
      </c>
      <c r="B8" s="24">
        <v>269630000</v>
      </c>
      <c r="C8" s="162">
        <v>57515</v>
      </c>
      <c r="D8" s="163">
        <f t="shared" si="0"/>
        <v>4687.9944362340257</v>
      </c>
      <c r="E8" s="15">
        <f t="shared" si="1"/>
        <v>1</v>
      </c>
      <c r="F8" s="160">
        <v>98915</v>
      </c>
      <c r="G8" s="171">
        <f t="shared" si="2"/>
        <v>2725.8757519082042</v>
      </c>
      <c r="H8" s="15">
        <f t="shared" si="3"/>
        <v>9</v>
      </c>
      <c r="I8" s="156">
        <v>2588000</v>
      </c>
      <c r="J8" s="17">
        <f t="shared" si="4"/>
        <v>9.5983384638207922E-3</v>
      </c>
      <c r="K8" s="36">
        <f t="shared" si="5"/>
        <v>11</v>
      </c>
      <c r="L8" s="16"/>
      <c r="M8" s="9"/>
      <c r="N8" s="10"/>
    </row>
    <row r="9" spans="1:14" s="6" customFormat="1" ht="12.45" customHeight="1" x14ac:dyDescent="0.25">
      <c r="A9" s="37" t="s">
        <v>18</v>
      </c>
      <c r="B9" s="24">
        <v>184886000</v>
      </c>
      <c r="C9" s="162">
        <v>42877</v>
      </c>
      <c r="D9" s="163">
        <f t="shared" si="0"/>
        <v>4312.0087692702382</v>
      </c>
      <c r="E9" s="15">
        <f t="shared" si="1"/>
        <v>4</v>
      </c>
      <c r="F9" s="160">
        <v>65840</v>
      </c>
      <c r="G9" s="171">
        <f t="shared" si="2"/>
        <v>2808.1105710814095</v>
      </c>
      <c r="H9" s="15">
        <f t="shared" si="3"/>
        <v>8</v>
      </c>
      <c r="I9" s="156">
        <v>5188000</v>
      </c>
      <c r="J9" s="17">
        <f t="shared" si="4"/>
        <v>2.8060534599699274E-2</v>
      </c>
      <c r="K9" s="36">
        <f t="shared" si="5"/>
        <v>3</v>
      </c>
      <c r="L9" s="16"/>
      <c r="M9" s="9"/>
      <c r="N9" s="10"/>
    </row>
    <row r="10" spans="1:14" s="6" customFormat="1" ht="12.45" customHeight="1" x14ac:dyDescent="0.25">
      <c r="A10" s="37" t="s">
        <v>76</v>
      </c>
      <c r="B10" s="24">
        <v>232291000</v>
      </c>
      <c r="C10" s="162">
        <v>51483</v>
      </c>
      <c r="D10" s="163">
        <f t="shared" si="0"/>
        <v>4511.9942505293011</v>
      </c>
      <c r="E10" s="15">
        <f t="shared" si="1"/>
        <v>3</v>
      </c>
      <c r="F10" s="160">
        <v>80214</v>
      </c>
      <c r="G10" s="171">
        <f t="shared" si="2"/>
        <v>2895.8909915974768</v>
      </c>
      <c r="H10" s="15">
        <f t="shared" si="3"/>
        <v>7</v>
      </c>
      <c r="I10" s="156">
        <v>4222000</v>
      </c>
      <c r="J10" s="17">
        <f t="shared" si="4"/>
        <v>1.8175478171775918E-2</v>
      </c>
      <c r="K10" s="36">
        <f t="shared" si="5"/>
        <v>8</v>
      </c>
      <c r="L10" s="16">
        <f>(G11-G14)/G14</f>
        <v>8.4006257971428244E-2</v>
      </c>
      <c r="M10" s="9"/>
      <c r="N10" s="10"/>
    </row>
    <row r="11" spans="1:14" s="6" customFormat="1" ht="12.45" customHeight="1" x14ac:dyDescent="0.2">
      <c r="A11" s="38" t="s">
        <v>14</v>
      </c>
      <c r="B11" s="165">
        <v>85510000</v>
      </c>
      <c r="C11" s="164">
        <v>41617</v>
      </c>
      <c r="D11" s="165">
        <f t="shared" si="0"/>
        <v>2054.6891895139006</v>
      </c>
      <c r="E11" s="19">
        <f t="shared" si="1"/>
        <v>11</v>
      </c>
      <c r="F11" s="161">
        <v>22429</v>
      </c>
      <c r="G11" s="71">
        <f t="shared" si="2"/>
        <v>3812.4749208613848</v>
      </c>
      <c r="H11" s="19">
        <f t="shared" si="3"/>
        <v>6</v>
      </c>
      <c r="I11" s="174">
        <v>2310000</v>
      </c>
      <c r="J11" s="20">
        <f t="shared" si="4"/>
        <v>2.7014384282540053E-2</v>
      </c>
      <c r="K11" s="39">
        <f t="shared" si="5"/>
        <v>4</v>
      </c>
      <c r="L11" s="16">
        <f>J11*0.45</f>
        <v>1.2156472927143024E-2</v>
      </c>
      <c r="M11" s="9"/>
      <c r="N11" s="10"/>
    </row>
    <row r="12" spans="1:14" s="6" customFormat="1" ht="12.45" customHeight="1" x14ac:dyDescent="0.25">
      <c r="A12" s="37" t="s">
        <v>19</v>
      </c>
      <c r="B12" s="24">
        <v>342329000</v>
      </c>
      <c r="C12" s="162">
        <v>80567</v>
      </c>
      <c r="D12" s="163">
        <f t="shared" si="0"/>
        <v>4248.9977285985578</v>
      </c>
      <c r="E12" s="15">
        <f t="shared" si="1"/>
        <v>5</v>
      </c>
      <c r="F12" s="160">
        <v>136656</v>
      </c>
      <c r="G12" s="171">
        <f t="shared" si="2"/>
        <v>2505.0418569254184</v>
      </c>
      <c r="H12" s="15">
        <f t="shared" si="3"/>
        <v>10</v>
      </c>
      <c r="I12" s="156">
        <v>13777000</v>
      </c>
      <c r="J12" s="17">
        <f t="shared" si="4"/>
        <v>4.0244910597699871E-2</v>
      </c>
      <c r="K12" s="36">
        <f t="shared" si="5"/>
        <v>2</v>
      </c>
      <c r="L12" s="16"/>
      <c r="M12" s="9"/>
      <c r="N12" s="10"/>
    </row>
    <row r="13" spans="1:14" s="6" customFormat="1" ht="12.45" customHeight="1" thickBot="1" x14ac:dyDescent="0.3">
      <c r="A13" s="37" t="s">
        <v>31</v>
      </c>
      <c r="B13" s="24">
        <v>149152000</v>
      </c>
      <c r="C13" s="162">
        <v>32680</v>
      </c>
      <c r="D13" s="163">
        <f t="shared" si="0"/>
        <v>4564.0146878824971</v>
      </c>
      <c r="E13" s="15">
        <f t="shared" si="1"/>
        <v>2</v>
      </c>
      <c r="F13" s="160">
        <v>60048</v>
      </c>
      <c r="G13" s="171">
        <f t="shared" si="2"/>
        <v>2483.8795630162535</v>
      </c>
      <c r="H13" s="15">
        <f t="shared" si="3"/>
        <v>11</v>
      </c>
      <c r="I13" s="156">
        <v>1765000</v>
      </c>
      <c r="J13" s="17">
        <f t="shared" si="4"/>
        <v>1.183356575842094E-2</v>
      </c>
      <c r="K13" s="36">
        <f t="shared" si="5"/>
        <v>9</v>
      </c>
      <c r="L13" s="16"/>
      <c r="M13" s="9"/>
      <c r="N13" s="10"/>
    </row>
    <row r="14" spans="1:14" s="12" customFormat="1" ht="12.45" customHeight="1" x14ac:dyDescent="0.3">
      <c r="A14" s="53" t="s">
        <v>1</v>
      </c>
      <c r="B14" s="166"/>
      <c r="C14" s="167"/>
      <c r="D14" s="168">
        <f>SUM(D3:D13)/11</f>
        <v>3456.428167807529</v>
      </c>
      <c r="E14" s="57"/>
      <c r="F14" s="172"/>
      <c r="G14" s="172">
        <f>SUM(G3:G13)/11</f>
        <v>3517.0229810258829</v>
      </c>
      <c r="H14" s="57"/>
      <c r="I14" s="175"/>
      <c r="J14" s="57">
        <f>SUM(J3:J13)/11</f>
        <v>2.6051291248989236E-2</v>
      </c>
      <c r="K14" s="58"/>
      <c r="L14" s="200"/>
      <c r="M14" s="13"/>
      <c r="N14" s="13"/>
    </row>
    <row r="15" spans="1:14" s="12" customFormat="1" ht="12.45" customHeight="1" thickBot="1" x14ac:dyDescent="0.35">
      <c r="A15" s="40" t="s">
        <v>2</v>
      </c>
      <c r="B15" s="169"/>
      <c r="C15" s="169"/>
      <c r="D15" s="170">
        <f>MEDIAN(D3:D13)</f>
        <v>3081.4322613719264</v>
      </c>
      <c r="E15" s="42"/>
      <c r="F15" s="173"/>
      <c r="G15" s="173">
        <f>MEDIAN(G3:G13)</f>
        <v>3812.4749208613848</v>
      </c>
      <c r="H15" s="43"/>
      <c r="I15" s="176"/>
      <c r="J15" s="43">
        <f>MEDIAN(J3:J13)</f>
        <v>2.628526465021944E-2</v>
      </c>
      <c r="K15" s="44"/>
      <c r="L15" s="200"/>
      <c r="M15" s="13"/>
      <c r="N15" s="13"/>
    </row>
    <row r="16" spans="1:14" s="12" customFormat="1" ht="5.4" customHeight="1" thickBot="1" x14ac:dyDescent="0.35">
      <c r="L16" s="200"/>
    </row>
    <row r="17" spans="1:13" s="7" customFormat="1" ht="24.6" thickBot="1" x14ac:dyDescent="0.35">
      <c r="A17" s="70" t="s">
        <v>184</v>
      </c>
      <c r="B17" s="65" t="s">
        <v>185</v>
      </c>
      <c r="C17" s="66" t="s">
        <v>8</v>
      </c>
      <c r="D17" s="65" t="s">
        <v>9</v>
      </c>
      <c r="E17" s="67" t="s">
        <v>0</v>
      </c>
      <c r="F17" s="68" t="s">
        <v>5</v>
      </c>
      <c r="G17" s="65" t="s">
        <v>10</v>
      </c>
      <c r="H17" s="67" t="s">
        <v>0</v>
      </c>
      <c r="I17" s="65" t="s">
        <v>6</v>
      </c>
      <c r="J17" s="65" t="s">
        <v>7</v>
      </c>
      <c r="K17" s="69" t="s">
        <v>0</v>
      </c>
      <c r="L17" s="199"/>
    </row>
    <row r="18" spans="1:13" s="7" customFormat="1" ht="12.45" customHeight="1" x14ac:dyDescent="0.25">
      <c r="A18" s="46" t="s">
        <v>22</v>
      </c>
      <c r="B18" s="24">
        <v>73760000</v>
      </c>
      <c r="C18" s="162">
        <v>30890</v>
      </c>
      <c r="D18" s="163">
        <f t="shared" ref="D18:D36" si="6">B18/C18</f>
        <v>2387.8277759792813</v>
      </c>
      <c r="E18" s="15">
        <f>RANK(D18,$D$18:$D$36,0)</f>
        <v>17</v>
      </c>
      <c r="F18" s="160">
        <v>18154</v>
      </c>
      <c r="G18" s="72">
        <f t="shared" ref="G18:G36" si="7">B18/F18</f>
        <v>4063.0164151151262</v>
      </c>
      <c r="H18" s="15">
        <f>RANK(G18,$G$18:$G$36,0)</f>
        <v>14</v>
      </c>
      <c r="I18" s="156">
        <v>1162000</v>
      </c>
      <c r="J18" s="17">
        <f t="shared" ref="J18:J25" si="8">I18/B18</f>
        <v>1.5753796095444684E-2</v>
      </c>
      <c r="K18" s="36">
        <f>RANK(J18,$J$18:$J$36,0)</f>
        <v>11</v>
      </c>
      <c r="L18" s="199"/>
    </row>
    <row r="19" spans="1:13" s="7" customFormat="1" ht="12.45" customHeight="1" x14ac:dyDescent="0.25">
      <c r="A19" s="46" t="s">
        <v>12</v>
      </c>
      <c r="B19" s="24">
        <v>147421000</v>
      </c>
      <c r="C19" s="162">
        <v>60331</v>
      </c>
      <c r="D19" s="163">
        <f t="shared" si="6"/>
        <v>2443.5364903615059</v>
      </c>
      <c r="E19" s="15">
        <f t="shared" ref="E19:E36" si="9">RANK(D19,$D$18:$D$36,0)</f>
        <v>14</v>
      </c>
      <c r="F19" s="160">
        <v>34292</v>
      </c>
      <c r="G19" s="72">
        <f t="shared" si="7"/>
        <v>4298.9910183133088</v>
      </c>
      <c r="H19" s="15">
        <f t="shared" ref="H19:H36" si="10">RANK(G19,$G$18:$G$36,0)</f>
        <v>7</v>
      </c>
      <c r="I19" s="156">
        <v>3875000</v>
      </c>
      <c r="J19" s="17">
        <f t="shared" si="8"/>
        <v>2.628526465021944E-2</v>
      </c>
      <c r="K19" s="36">
        <f t="shared" ref="K19:K36" si="11">RANK(J19,$J$18:$J$36,0)</f>
        <v>3</v>
      </c>
      <c r="L19" s="199"/>
    </row>
    <row r="20" spans="1:13" s="7" customFormat="1" ht="12.45" customHeight="1" x14ac:dyDescent="0.25">
      <c r="A20" s="46" t="s">
        <v>23</v>
      </c>
      <c r="B20" s="24">
        <v>334833000</v>
      </c>
      <c r="C20" s="162">
        <v>131736</v>
      </c>
      <c r="D20" s="163">
        <f t="shared" si="6"/>
        <v>2541.6970304244855</v>
      </c>
      <c r="E20" s="15">
        <f t="shared" si="9"/>
        <v>9</v>
      </c>
      <c r="F20" s="160">
        <v>85987</v>
      </c>
      <c r="G20" s="72">
        <f t="shared" si="7"/>
        <v>3893.9956039866493</v>
      </c>
      <c r="H20" s="15">
        <f t="shared" si="10"/>
        <v>18</v>
      </c>
      <c r="I20" s="156">
        <v>8427000</v>
      </c>
      <c r="J20" s="17">
        <f t="shared" si="8"/>
        <v>2.5167770201861825E-2</v>
      </c>
      <c r="K20" s="36">
        <f t="shared" si="11"/>
        <v>4</v>
      </c>
      <c r="L20" s="199"/>
    </row>
    <row r="21" spans="1:13" s="7" customFormat="1" ht="12.45" customHeight="1" x14ac:dyDescent="0.25">
      <c r="A21" s="46" t="s">
        <v>24</v>
      </c>
      <c r="B21" s="24">
        <v>295423000</v>
      </c>
      <c r="C21" s="162">
        <v>117794</v>
      </c>
      <c r="D21" s="163">
        <f t="shared" si="6"/>
        <v>2507.9630541453726</v>
      </c>
      <c r="E21" s="15">
        <f t="shared" si="9"/>
        <v>12</v>
      </c>
      <c r="F21" s="160">
        <v>69741</v>
      </c>
      <c r="G21" s="72">
        <f t="shared" si="7"/>
        <v>4236.0017780071985</v>
      </c>
      <c r="H21" s="15">
        <f t="shared" si="10"/>
        <v>9</v>
      </c>
      <c r="I21" s="156">
        <v>9694000</v>
      </c>
      <c r="J21" s="17">
        <f t="shared" si="8"/>
        <v>3.2813965060269512E-2</v>
      </c>
      <c r="K21" s="36">
        <f t="shared" si="11"/>
        <v>1</v>
      </c>
      <c r="L21" s="199"/>
    </row>
    <row r="22" spans="1:13" s="7" customFormat="1" ht="12.45" customHeight="1" x14ac:dyDescent="0.25">
      <c r="A22" s="46" t="s">
        <v>25</v>
      </c>
      <c r="B22" s="24">
        <v>790236000</v>
      </c>
      <c r="C22" s="162">
        <v>312226</v>
      </c>
      <c r="D22" s="163">
        <f t="shared" si="6"/>
        <v>2530.9743583173727</v>
      </c>
      <c r="E22" s="15">
        <f t="shared" si="9"/>
        <v>10</v>
      </c>
      <c r="F22" s="160">
        <v>185284</v>
      </c>
      <c r="G22" s="72">
        <f t="shared" si="7"/>
        <v>4264.9985967487746</v>
      </c>
      <c r="H22" s="15">
        <f t="shared" si="10"/>
        <v>8</v>
      </c>
      <c r="I22" s="156">
        <v>13155000</v>
      </c>
      <c r="J22" s="17">
        <f t="shared" si="8"/>
        <v>1.6646925728516546E-2</v>
      </c>
      <c r="K22" s="36">
        <f t="shared" si="11"/>
        <v>9</v>
      </c>
      <c r="L22" s="199"/>
    </row>
    <row r="23" spans="1:13" s="7" customFormat="1" ht="12.45" customHeight="1" x14ac:dyDescent="0.25">
      <c r="A23" s="46" t="s">
        <v>26</v>
      </c>
      <c r="B23" s="24">
        <v>80795000</v>
      </c>
      <c r="C23" s="162">
        <v>28179</v>
      </c>
      <c r="D23" s="163">
        <f t="shared" si="6"/>
        <v>2867.2060754462541</v>
      </c>
      <c r="E23" s="15">
        <f t="shared" si="9"/>
        <v>3</v>
      </c>
      <c r="F23" s="160">
        <v>18075</v>
      </c>
      <c r="G23" s="72">
        <f t="shared" si="7"/>
        <v>4469.9861687413559</v>
      </c>
      <c r="H23" s="15">
        <f t="shared" si="10"/>
        <v>4</v>
      </c>
      <c r="I23" s="156">
        <v>1012000</v>
      </c>
      <c r="J23" s="17">
        <f t="shared" si="8"/>
        <v>1.2525527569775357E-2</v>
      </c>
      <c r="K23" s="36">
        <f t="shared" si="11"/>
        <v>12</v>
      </c>
      <c r="L23" s="199"/>
    </row>
    <row r="24" spans="1:13" s="7" customFormat="1" ht="12.45" customHeight="1" x14ac:dyDescent="0.25">
      <c r="A24" s="46" t="s">
        <v>11</v>
      </c>
      <c r="B24" s="24">
        <v>953830000</v>
      </c>
      <c r="C24" s="162">
        <v>368669</v>
      </c>
      <c r="D24" s="163">
        <f t="shared" si="6"/>
        <v>2587.2259397996577</v>
      </c>
      <c r="E24" s="15">
        <f t="shared" si="9"/>
        <v>8</v>
      </c>
      <c r="F24" s="160">
        <v>238398</v>
      </c>
      <c r="G24" s="72">
        <f t="shared" si="7"/>
        <v>4000.9983305229071</v>
      </c>
      <c r="H24" s="15">
        <f t="shared" si="10"/>
        <v>16</v>
      </c>
      <c r="I24" s="156">
        <v>15496000</v>
      </c>
      <c r="J24" s="17">
        <f t="shared" si="8"/>
        <v>1.6246081586865583E-2</v>
      </c>
      <c r="K24" s="36">
        <f t="shared" si="11"/>
        <v>10</v>
      </c>
      <c r="L24" s="199"/>
    </row>
    <row r="25" spans="1:13" s="14" customFormat="1" ht="12.45" customHeight="1" x14ac:dyDescent="0.25">
      <c r="A25" s="47" t="s">
        <v>27</v>
      </c>
      <c r="B25" s="24">
        <v>193839000</v>
      </c>
      <c r="C25" s="162">
        <v>70463</v>
      </c>
      <c r="D25" s="163">
        <f t="shared" si="6"/>
        <v>2750.9331138327916</v>
      </c>
      <c r="E25" s="15">
        <f t="shared" si="9"/>
        <v>5</v>
      </c>
      <c r="F25" s="160">
        <v>46540</v>
      </c>
      <c r="G25" s="72">
        <f t="shared" si="7"/>
        <v>4164.9978513107008</v>
      </c>
      <c r="H25" s="15">
        <f t="shared" si="10"/>
        <v>11</v>
      </c>
      <c r="I25" s="156">
        <v>372000</v>
      </c>
      <c r="J25" s="17">
        <f t="shared" si="8"/>
        <v>1.9191184436568491E-3</v>
      </c>
      <c r="K25" s="36">
        <f t="shared" si="11"/>
        <v>19</v>
      </c>
      <c r="L25" s="17"/>
    </row>
    <row r="26" spans="1:13" s="7" customFormat="1" ht="12.45" customHeight="1" x14ac:dyDescent="0.25">
      <c r="A26" s="46" t="s">
        <v>13</v>
      </c>
      <c r="B26" s="24">
        <v>211954000</v>
      </c>
      <c r="C26" s="162">
        <v>72478</v>
      </c>
      <c r="D26" s="163">
        <f t="shared" si="6"/>
        <v>2924.3908496371314</v>
      </c>
      <c r="E26" s="15">
        <f t="shared" si="9"/>
        <v>2</v>
      </c>
      <c r="F26" s="160">
        <v>47673</v>
      </c>
      <c r="G26" s="72">
        <f t="shared" si="7"/>
        <v>4445.9966857550398</v>
      </c>
      <c r="H26" s="15">
        <f t="shared" si="10"/>
        <v>5</v>
      </c>
      <c r="I26" s="156">
        <v>2431000</v>
      </c>
      <c r="J26" s="17">
        <f t="shared" ref="J26:J36" si="12">I26/B26</f>
        <v>1.1469469790614945E-2</v>
      </c>
      <c r="K26" s="36">
        <f t="shared" si="11"/>
        <v>16</v>
      </c>
      <c r="L26" s="16"/>
      <c r="M26" s="9"/>
    </row>
    <row r="27" spans="1:13" s="7" customFormat="1" ht="12.45" customHeight="1" x14ac:dyDescent="0.25">
      <c r="A27" s="46" t="s">
        <v>28</v>
      </c>
      <c r="B27" s="24">
        <v>390889000</v>
      </c>
      <c r="C27" s="162">
        <v>161713</v>
      </c>
      <c r="D27" s="163">
        <f t="shared" si="6"/>
        <v>2417.177345049563</v>
      </c>
      <c r="E27" s="15">
        <f t="shared" si="9"/>
        <v>15</v>
      </c>
      <c r="F27" s="160">
        <v>96683</v>
      </c>
      <c r="G27" s="72">
        <f t="shared" si="7"/>
        <v>4042.9961834034939</v>
      </c>
      <c r="H27" s="15">
        <f t="shared" si="10"/>
        <v>15</v>
      </c>
      <c r="I27" s="156">
        <v>4737000</v>
      </c>
      <c r="J27" s="17">
        <f t="shared" si="12"/>
        <v>1.2118529812811309E-2</v>
      </c>
      <c r="K27" s="36">
        <f t="shared" si="11"/>
        <v>14</v>
      </c>
      <c r="L27" s="16"/>
      <c r="M27" s="9"/>
    </row>
    <row r="28" spans="1:13" s="7" customFormat="1" ht="12.45" customHeight="1" x14ac:dyDescent="0.25">
      <c r="A28" s="46" t="s">
        <v>29</v>
      </c>
      <c r="B28" s="24">
        <v>123814000</v>
      </c>
      <c r="C28" s="162">
        <v>51832</v>
      </c>
      <c r="D28" s="163">
        <f t="shared" si="6"/>
        <v>2388.7559808612441</v>
      </c>
      <c r="E28" s="15">
        <f t="shared" si="9"/>
        <v>16</v>
      </c>
      <c r="F28" s="160">
        <v>26916</v>
      </c>
      <c r="G28" s="72">
        <f t="shared" si="7"/>
        <v>4600.0148610491897</v>
      </c>
      <c r="H28" s="15">
        <f t="shared" si="10"/>
        <v>1</v>
      </c>
      <c r="I28" s="156">
        <v>754000</v>
      </c>
      <c r="J28" s="17">
        <f t="shared" si="12"/>
        <v>6.0897798310368782E-3</v>
      </c>
      <c r="K28" s="36">
        <f t="shared" si="11"/>
        <v>18</v>
      </c>
      <c r="L28" s="16"/>
      <c r="M28" s="9"/>
    </row>
    <row r="29" spans="1:13" s="7" customFormat="1" ht="12.45" customHeight="1" x14ac:dyDescent="0.25">
      <c r="A29" s="74" t="s">
        <v>14</v>
      </c>
      <c r="B29" s="133">
        <v>85510000</v>
      </c>
      <c r="C29" s="164">
        <v>41617</v>
      </c>
      <c r="D29" s="165">
        <f t="shared" si="6"/>
        <v>2054.6891895139006</v>
      </c>
      <c r="E29" s="45">
        <f t="shared" si="9"/>
        <v>19</v>
      </c>
      <c r="F29" s="161">
        <v>22429</v>
      </c>
      <c r="G29" s="18">
        <f>B29/F29</f>
        <v>3812.4749208613848</v>
      </c>
      <c r="H29" s="45">
        <f t="shared" si="10"/>
        <v>19</v>
      </c>
      <c r="I29" s="157">
        <f>2310000</f>
        <v>2310000</v>
      </c>
      <c r="J29" s="20">
        <f t="shared" si="12"/>
        <v>2.7014384282540053E-2</v>
      </c>
      <c r="K29" s="92">
        <f t="shared" si="11"/>
        <v>2</v>
      </c>
      <c r="L29" s="16">
        <f>(G29-G37)/G37</f>
        <v>-9.6090271420425186E-2</v>
      </c>
      <c r="M29" s="9"/>
    </row>
    <row r="30" spans="1:13" s="6" customFormat="1" ht="12.45" customHeight="1" x14ac:dyDescent="0.25">
      <c r="A30" s="46" t="s">
        <v>30</v>
      </c>
      <c r="B30" s="24">
        <v>134109000</v>
      </c>
      <c r="C30" s="162">
        <v>44328</v>
      </c>
      <c r="D30" s="163">
        <f t="shared" si="6"/>
        <v>3025.3789929615591</v>
      </c>
      <c r="E30" s="15">
        <f t="shared" si="9"/>
        <v>1</v>
      </c>
      <c r="F30" s="160">
        <v>29703</v>
      </c>
      <c r="G30" s="72">
        <f t="shared" si="7"/>
        <v>4514.9984850015153</v>
      </c>
      <c r="H30" s="15">
        <f t="shared" si="10"/>
        <v>3</v>
      </c>
      <c r="I30" s="156">
        <v>3030000</v>
      </c>
      <c r="J30" s="17">
        <f t="shared" si="12"/>
        <v>2.2593561953336463E-2</v>
      </c>
      <c r="K30" s="36">
        <f t="shared" si="11"/>
        <v>7</v>
      </c>
      <c r="L30" s="16"/>
      <c r="M30" s="9"/>
    </row>
    <row r="31" spans="1:13" s="6" customFormat="1" ht="12.45" customHeight="1" x14ac:dyDescent="0.25">
      <c r="A31" s="46" t="s">
        <v>31</v>
      </c>
      <c r="B31" s="24">
        <v>149152000</v>
      </c>
      <c r="C31" s="162">
        <v>60048</v>
      </c>
      <c r="D31" s="163">
        <f t="shared" si="6"/>
        <v>2483.8795630162535</v>
      </c>
      <c r="E31" s="15">
        <f t="shared" si="9"/>
        <v>13</v>
      </c>
      <c r="F31" s="160">
        <v>32680</v>
      </c>
      <c r="G31" s="72">
        <f t="shared" si="7"/>
        <v>4564.0146878824971</v>
      </c>
      <c r="H31" s="15">
        <f t="shared" si="10"/>
        <v>2</v>
      </c>
      <c r="I31" s="156">
        <v>1765000</v>
      </c>
      <c r="J31" s="17">
        <f t="shared" si="12"/>
        <v>1.183356575842094E-2</v>
      </c>
      <c r="K31" s="36">
        <f t="shared" si="11"/>
        <v>15</v>
      </c>
      <c r="L31" s="16"/>
      <c r="M31" s="9"/>
    </row>
    <row r="32" spans="1:13" s="6" customFormat="1" ht="12.45" customHeight="1" x14ac:dyDescent="0.25">
      <c r="A32" s="46" t="s">
        <v>32</v>
      </c>
      <c r="B32" s="24">
        <v>658140000</v>
      </c>
      <c r="C32" s="162">
        <v>285046</v>
      </c>
      <c r="D32" s="163">
        <f t="shared" si="6"/>
        <v>2308.8904948674949</v>
      </c>
      <c r="E32" s="15">
        <f t="shared" si="9"/>
        <v>18</v>
      </c>
      <c r="F32" s="160">
        <v>159704</v>
      </c>
      <c r="G32" s="72">
        <f t="shared" si="7"/>
        <v>4120.9988478685573</v>
      </c>
      <c r="H32" s="15">
        <f t="shared" si="10"/>
        <v>13</v>
      </c>
      <c r="I32" s="156">
        <v>12777000</v>
      </c>
      <c r="J32" s="17">
        <f t="shared" si="12"/>
        <v>1.9413802534415169E-2</v>
      </c>
      <c r="K32" s="36">
        <f t="shared" si="11"/>
        <v>8</v>
      </c>
      <c r="L32" s="16"/>
      <c r="M32" s="9"/>
    </row>
    <row r="33" spans="1:13" s="6" customFormat="1" ht="12.45" customHeight="1" x14ac:dyDescent="0.25">
      <c r="A33" s="46" t="s">
        <v>33</v>
      </c>
      <c r="B33" s="24">
        <v>111182000</v>
      </c>
      <c r="C33" s="162">
        <v>38862</v>
      </c>
      <c r="D33" s="163">
        <f t="shared" si="6"/>
        <v>2860.9438526066597</v>
      </c>
      <c r="E33" s="15">
        <f t="shared" si="9"/>
        <v>4</v>
      </c>
      <c r="F33" s="160">
        <v>26656</v>
      </c>
      <c r="G33" s="72">
        <f t="shared" si="7"/>
        <v>4170.9933973589432</v>
      </c>
      <c r="H33" s="15">
        <f t="shared" si="10"/>
        <v>10</v>
      </c>
      <c r="I33" s="156">
        <v>800000</v>
      </c>
      <c r="J33" s="17">
        <f t="shared" si="12"/>
        <v>7.195409328848195E-3</v>
      </c>
      <c r="K33" s="36">
        <f t="shared" si="11"/>
        <v>17</v>
      </c>
      <c r="L33" s="16"/>
      <c r="M33" s="9"/>
    </row>
    <row r="34" spans="1:13" s="6" customFormat="1" ht="12.45" customHeight="1" x14ac:dyDescent="0.25">
      <c r="A34" s="46" t="s">
        <v>34</v>
      </c>
      <c r="B34" s="24">
        <v>489039000</v>
      </c>
      <c r="C34" s="162">
        <v>188494</v>
      </c>
      <c r="D34" s="163">
        <f t="shared" si="6"/>
        <v>2594.4539348732587</v>
      </c>
      <c r="E34" s="15">
        <f t="shared" si="9"/>
        <v>7</v>
      </c>
      <c r="F34" s="160">
        <v>117699</v>
      </c>
      <c r="G34" s="72">
        <f t="shared" si="7"/>
        <v>4154.9970687941277</v>
      </c>
      <c r="H34" s="15">
        <f t="shared" si="10"/>
        <v>12</v>
      </c>
      <c r="I34" s="156">
        <v>11535000</v>
      </c>
      <c r="J34" s="17">
        <f t="shared" si="12"/>
        <v>2.3587075877384012E-2</v>
      </c>
      <c r="K34" s="36">
        <f t="shared" si="11"/>
        <v>5</v>
      </c>
      <c r="L34" s="16"/>
      <c r="M34" s="9"/>
    </row>
    <row r="35" spans="1:13" s="6" customFormat="1" ht="12.45" customHeight="1" x14ac:dyDescent="0.25">
      <c r="A35" s="46" t="s">
        <v>35</v>
      </c>
      <c r="B35" s="24">
        <v>97912000</v>
      </c>
      <c r="C35" s="162">
        <v>36585</v>
      </c>
      <c r="D35" s="163">
        <f t="shared" si="6"/>
        <v>2676.2880962142954</v>
      </c>
      <c r="E35" s="15">
        <f t="shared" si="9"/>
        <v>6</v>
      </c>
      <c r="F35" s="160">
        <v>22268</v>
      </c>
      <c r="G35" s="72">
        <f t="shared" si="7"/>
        <v>4396.9822166337344</v>
      </c>
      <c r="H35" s="15">
        <f t="shared" si="10"/>
        <v>6</v>
      </c>
      <c r="I35" s="156">
        <v>1202000</v>
      </c>
      <c r="J35" s="17">
        <f t="shared" si="12"/>
        <v>1.2276329765503718E-2</v>
      </c>
      <c r="K35" s="36">
        <f t="shared" si="11"/>
        <v>13</v>
      </c>
      <c r="L35" s="16"/>
      <c r="M35" s="9"/>
    </row>
    <row r="36" spans="1:13" s="6" customFormat="1" ht="12.45" customHeight="1" thickBot="1" x14ac:dyDescent="0.3">
      <c r="A36" s="46" t="s">
        <v>36</v>
      </c>
      <c r="B36" s="24">
        <v>104370000</v>
      </c>
      <c r="C36" s="162">
        <v>41388</v>
      </c>
      <c r="D36" s="163">
        <f t="shared" si="6"/>
        <v>2521.7454334589738</v>
      </c>
      <c r="E36" s="15">
        <f t="shared" si="9"/>
        <v>11</v>
      </c>
      <c r="F36" s="160">
        <v>26625</v>
      </c>
      <c r="G36" s="72">
        <f t="shared" si="7"/>
        <v>3920</v>
      </c>
      <c r="H36" s="15">
        <f t="shared" si="10"/>
        <v>17</v>
      </c>
      <c r="I36" s="156">
        <v>2370000</v>
      </c>
      <c r="J36" s="17">
        <f t="shared" si="12"/>
        <v>2.2707674619143432E-2</v>
      </c>
      <c r="K36" s="36">
        <f t="shared" si="11"/>
        <v>6</v>
      </c>
      <c r="L36" s="16"/>
      <c r="M36" s="9"/>
    </row>
    <row r="37" spans="1:13" s="6" customFormat="1" ht="12.45" customHeight="1" x14ac:dyDescent="0.3">
      <c r="A37" s="34" t="s">
        <v>1</v>
      </c>
      <c r="B37" s="59"/>
      <c r="C37" s="60"/>
      <c r="D37" s="56">
        <f>SUM(D18:D36)/19</f>
        <v>2572.3135563877399</v>
      </c>
      <c r="E37" s="61"/>
      <c r="F37" s="89"/>
      <c r="G37" s="56">
        <f>SUM(G18:G36)/19</f>
        <v>4217.7606903870792</v>
      </c>
      <c r="H37" s="61"/>
      <c r="I37" s="158"/>
      <c r="J37" s="57">
        <f>SUM(J18:J36)/19</f>
        <v>1.7034633310034995E-2</v>
      </c>
      <c r="K37" s="63"/>
      <c r="L37" s="16"/>
    </row>
    <row r="38" spans="1:13" s="6" customFormat="1" ht="12.45" customHeight="1" thickBot="1" x14ac:dyDescent="0.35">
      <c r="A38" s="48" t="s">
        <v>2</v>
      </c>
      <c r="B38" s="49"/>
      <c r="C38" s="49"/>
      <c r="D38" s="42">
        <f>MEDIAN(D18:D36)</f>
        <v>2530.9743583173727</v>
      </c>
      <c r="E38" s="50"/>
      <c r="F38" s="159"/>
      <c r="G38" s="42">
        <f>MEDIAN(G26:G31)</f>
        <v>4480.497585378278</v>
      </c>
      <c r="H38" s="50"/>
      <c r="I38" s="159"/>
      <c r="J38" s="43">
        <f>MEDIAN(J26:J31)</f>
        <v>1.1976047785616124E-2</v>
      </c>
      <c r="K38" s="52"/>
      <c r="L38" s="16"/>
    </row>
    <row r="39" spans="1:13" ht="6.6" customHeight="1" x14ac:dyDescent="0.3"/>
    <row r="40" spans="1:13" ht="16.05" hidden="1" customHeight="1" x14ac:dyDescent="0.3">
      <c r="A40" s="205" t="s">
        <v>219</v>
      </c>
      <c r="B40" s="206"/>
    </row>
    <row r="41" spans="1:13" ht="16.05" hidden="1" customHeight="1" x14ac:dyDescent="0.3">
      <c r="A41" s="203" t="s">
        <v>186</v>
      </c>
      <c r="B41" s="204">
        <v>966000</v>
      </c>
    </row>
    <row r="42" spans="1:13" ht="16.05" hidden="1" customHeight="1" x14ac:dyDescent="0.3">
      <c r="A42" s="2" t="s">
        <v>187</v>
      </c>
      <c r="B42" s="75">
        <v>211000</v>
      </c>
    </row>
    <row r="43" spans="1:13" ht="16.05" hidden="1" customHeight="1" x14ac:dyDescent="0.3">
      <c r="A43" s="203" t="s">
        <v>188</v>
      </c>
      <c r="B43" s="204">
        <v>50000</v>
      </c>
    </row>
    <row r="44" spans="1:13" ht="16.05" hidden="1" customHeight="1" x14ac:dyDescent="0.3">
      <c r="A44" s="2" t="s">
        <v>189</v>
      </c>
      <c r="B44" s="75">
        <v>630000</v>
      </c>
    </row>
    <row r="45" spans="1:13" ht="16.05" hidden="1" customHeight="1" x14ac:dyDescent="0.3">
      <c r="A45" s="203" t="s">
        <v>190</v>
      </c>
      <c r="B45" s="204">
        <v>181000</v>
      </c>
    </row>
    <row r="46" spans="1:13" ht="16.05" hidden="1" customHeight="1" x14ac:dyDescent="0.3">
      <c r="A46" s="2" t="s">
        <v>191</v>
      </c>
      <c r="B46" s="75">
        <v>100000</v>
      </c>
    </row>
    <row r="47" spans="1:13" ht="16.05" hidden="1" customHeight="1" x14ac:dyDescent="0.3">
      <c r="A47" s="203" t="s">
        <v>192</v>
      </c>
      <c r="B47" s="204">
        <v>93000</v>
      </c>
    </row>
    <row r="48" spans="1:13" ht="16.05" hidden="1" customHeight="1" x14ac:dyDescent="0.3">
      <c r="A48" s="2" t="s">
        <v>193</v>
      </c>
      <c r="B48" s="75">
        <v>79000</v>
      </c>
    </row>
    <row r="49" spans="1:2" ht="16.05" hidden="1" customHeight="1" x14ac:dyDescent="0.3">
      <c r="A49" s="201" t="s">
        <v>194</v>
      </c>
      <c r="B49" s="202">
        <f>SUM(B41:B48)</f>
        <v>2310000</v>
      </c>
    </row>
    <row r="50" spans="1:2" ht="9.6" hidden="1" customHeight="1" x14ac:dyDescent="0.3"/>
    <row r="51" spans="1:2" hidden="1" x14ac:dyDescent="0.3">
      <c r="A51" s="2" t="s">
        <v>196</v>
      </c>
      <c r="B51" s="75">
        <f>39000+100000+79000</f>
        <v>218000</v>
      </c>
    </row>
    <row r="52" spans="1:2" hidden="1" x14ac:dyDescent="0.3">
      <c r="A52" s="2" t="s">
        <v>195</v>
      </c>
      <c r="B52" s="75">
        <f>966000+109000+50000+630000+142000+93000</f>
        <v>1990000</v>
      </c>
    </row>
    <row r="53" spans="1:2" hidden="1" x14ac:dyDescent="0.3">
      <c r="A53" s="2" t="s">
        <v>197</v>
      </c>
      <c r="B53" s="75">
        <f>211000-109000</f>
        <v>102000</v>
      </c>
    </row>
    <row r="54" spans="1:2" hidden="1" x14ac:dyDescent="0.3">
      <c r="A54" s="76" t="s">
        <v>194</v>
      </c>
      <c r="B54" s="77">
        <f>SUM(B51:B53)</f>
        <v>2310000</v>
      </c>
    </row>
    <row r="55" spans="1:2" hidden="1" x14ac:dyDescent="0.3"/>
    <row r="56" spans="1:2" hidden="1" x14ac:dyDescent="0.3"/>
    <row r="57" spans="1:2" hidden="1" x14ac:dyDescent="0.3"/>
  </sheetData>
  <customSheetViews>
    <customSheetView guid="{AB61D2DE-EEE1-4593-BD0E-67490622F7CB}" showPageBreaks="1" showGridLines="0" printArea="1" view="pageLayout">
      <selection activeCell="I1" sqref="I1:I1048576"/>
      <pageMargins left="1.1811023622047245" right="0.70866141732283472" top="0.6692913385826772" bottom="0.59055118110236227" header="0.31496062992125984" footer="0.31496062992125984"/>
      <pageSetup paperSize="9" orientation="landscape" r:id="rId1"/>
      <headerFooter>
        <oddHeader>&amp;L&amp;"Calibri,Bold"Annex 1&amp;C&amp;"Calibri,Bold"Haringey school budget and central expenditure 2014/15, compared with SN, Plowden and  and EE LAs</oddHeader>
        <oddFooter>&amp;L\ck\SEN\ss\&amp;F&amp;R&amp;A</oddFooter>
      </headerFooter>
    </customSheetView>
    <customSheetView guid="{610F6824-5620-4E36-9577-071F34BB1394}" showPageBreaks="1" showGridLines="0" printArea="1">
      <selection activeCell="F31" sqref="F31"/>
      <pageMargins left="1.1811023622047245" right="0.70866141732283472" top="0.6692913385826772" bottom="0.59055118110236227" header="0.31496062992125984" footer="0.31496062992125984"/>
      <pageSetup paperSize="9" orientation="landscape" r:id="rId2"/>
      <headerFooter>
        <oddHeader>&amp;L&amp;"Calibri,Bold"Annex 1&amp;C&amp;"Calibri,Bold"Haringey school budget and central expenditure 2014/15, compared with SN, Plowden and  and EE LAs</oddHeader>
        <oddFooter>&amp;L\ck\SEN\ss\&amp;F&amp;R&amp;A</oddFooter>
      </headerFooter>
    </customSheetView>
  </customSheetViews>
  <pageMargins left="1.1811023622047245" right="0.70866141732283472" top="0.62992125984251968" bottom="0.59055118110236227" header="0.31496062992125984" footer="0.31496062992125984"/>
  <pageSetup paperSize="9" orientation="landscape" r:id="rId3"/>
  <headerFooter>
    <oddHeader>&amp;L&amp;"Calibri,Bold"Sheet 1&amp;C&amp;"Calibri,Bold"Reading DSG 2016/17, compared with SN and  south east LAs</oddHeader>
    <oddFooter>&amp;L&amp;9finance\dsg\&amp;F&amp;R&amp;9&amp;A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showGridLines="0" tabSelected="1" zoomScaleNormal="100" workbookViewId="0"/>
  </sheetViews>
  <sheetFormatPr defaultColWidth="9.109375" defaultRowHeight="14.4" x14ac:dyDescent="0.3"/>
  <cols>
    <col min="1" max="1" width="14.6640625" style="2" customWidth="1"/>
    <col min="2" max="2" width="12.21875" style="2" customWidth="1"/>
    <col min="3" max="3" width="11.109375" style="2" customWidth="1"/>
    <col min="4" max="4" width="10.6640625" style="2" customWidth="1"/>
    <col min="5" max="5" width="6.21875" style="2" customWidth="1"/>
    <col min="6" max="6" width="4.5546875" style="2" customWidth="1"/>
    <col min="7" max="7" width="4.88671875" style="2" customWidth="1"/>
    <col min="8" max="8" width="9.33203125" style="2" customWidth="1"/>
    <col min="9" max="9" width="8.44140625" style="2" customWidth="1"/>
    <col min="10" max="10" width="6.21875" style="2" customWidth="1"/>
    <col min="11" max="11" width="4.21875" style="5" customWidth="1"/>
    <col min="12" max="12" width="5.21875" style="5" customWidth="1"/>
    <col min="13" max="13" width="10.88671875" style="2" customWidth="1"/>
    <col min="14" max="14" width="8.21875" style="2" customWidth="1"/>
    <col min="15" max="15" width="5.21875" style="2" customWidth="1"/>
    <col min="16" max="16" width="4.21875" style="5" customWidth="1"/>
    <col min="17" max="17" width="4.77734375" customWidth="1"/>
    <col min="18" max="20" width="0" style="2" hidden="1" customWidth="1"/>
    <col min="21" max="16384" width="9.109375" style="2"/>
  </cols>
  <sheetData>
    <row r="1" spans="1:20" ht="15" thickBot="1" x14ac:dyDescent="0.35">
      <c r="A1" s="76" t="s">
        <v>212</v>
      </c>
    </row>
    <row r="2" spans="1:20" s="7" customFormat="1" ht="52.05" customHeight="1" thickBot="1" x14ac:dyDescent="0.35">
      <c r="A2" s="64" t="s">
        <v>3</v>
      </c>
      <c r="B2" s="67" t="s">
        <v>206</v>
      </c>
      <c r="C2" s="65" t="s">
        <v>202</v>
      </c>
      <c r="D2" s="66" t="s">
        <v>214</v>
      </c>
      <c r="E2" s="65" t="s">
        <v>205</v>
      </c>
      <c r="F2" s="67" t="s">
        <v>0</v>
      </c>
      <c r="G2" s="67" t="s">
        <v>209</v>
      </c>
      <c r="H2" s="65" t="s">
        <v>203</v>
      </c>
      <c r="I2" s="65" t="s">
        <v>207</v>
      </c>
      <c r="J2" s="65" t="s">
        <v>205</v>
      </c>
      <c r="K2" s="67" t="s">
        <v>0</v>
      </c>
      <c r="L2" s="67" t="s">
        <v>210</v>
      </c>
      <c r="M2" s="65" t="s">
        <v>204</v>
      </c>
      <c r="N2" s="66" t="s">
        <v>214</v>
      </c>
      <c r="O2" s="65" t="s">
        <v>208</v>
      </c>
      <c r="P2" s="67" t="s">
        <v>0</v>
      </c>
      <c r="Q2" s="69" t="s">
        <v>211</v>
      </c>
      <c r="S2" s="67" t="s">
        <v>0</v>
      </c>
      <c r="T2" s="67" t="s">
        <v>209</v>
      </c>
    </row>
    <row r="3" spans="1:20" s="6" customFormat="1" ht="12.45" customHeight="1" x14ac:dyDescent="0.3">
      <c r="A3" s="35" t="s">
        <v>15</v>
      </c>
      <c r="B3" s="83">
        <f t="shared" ref="B3:B10" si="0">SUM(C3+H3+M3)</f>
        <v>139365842</v>
      </c>
      <c r="C3" s="8">
        <v>107364250</v>
      </c>
      <c r="D3" s="15">
        <v>24392</v>
      </c>
      <c r="E3" s="171">
        <f t="shared" ref="E3:E13" si="1">C3/D3</f>
        <v>4401.6173335519843</v>
      </c>
      <c r="F3" s="15">
        <f t="shared" ref="F3:F13" si="2">RANK(E3,$E$3:$E$13,0)</f>
        <v>9</v>
      </c>
      <c r="G3" s="86">
        <f>C3/B3</f>
        <v>0.77037707704589475</v>
      </c>
      <c r="H3" s="24">
        <v>10775867</v>
      </c>
      <c r="I3" s="162">
        <v>3978</v>
      </c>
      <c r="J3" s="171">
        <f t="shared" ref="J3:J8" si="3">H3/I3</f>
        <v>2708.8655103066867</v>
      </c>
      <c r="K3" s="15">
        <v>10</v>
      </c>
      <c r="L3" s="212">
        <f>H3/B3</f>
        <v>7.7320718228789526E-2</v>
      </c>
      <c r="M3" s="8">
        <v>21225725</v>
      </c>
      <c r="N3" s="15">
        <v>24392</v>
      </c>
      <c r="O3" s="160">
        <f>M3/N3</f>
        <v>870.19207117087569</v>
      </c>
      <c r="P3" s="15">
        <v>7</v>
      </c>
      <c r="Q3" s="218">
        <f>M3/B3</f>
        <v>0.15230220472531569</v>
      </c>
      <c r="R3" s="216">
        <f>B3/D3</f>
        <v>5713.5881436536565</v>
      </c>
      <c r="S3" s="15" t="e">
        <f t="shared" ref="S3:S13" si="4">RANK(R3,$E$3:$E$13,0)</f>
        <v>#N/A</v>
      </c>
      <c r="T3" s="86">
        <f>P3/O3</f>
        <v>8.0442010814707147E-3</v>
      </c>
    </row>
    <row r="4" spans="1:20" s="6" customFormat="1" ht="12.45" customHeight="1" x14ac:dyDescent="0.3">
      <c r="A4" s="35" t="s">
        <v>16</v>
      </c>
      <c r="B4" s="83">
        <f t="shared" si="0"/>
        <v>328376749</v>
      </c>
      <c r="C4" s="8">
        <v>244116899</v>
      </c>
      <c r="D4" s="15">
        <v>52117</v>
      </c>
      <c r="E4" s="171">
        <f t="shared" si="1"/>
        <v>4684.0167123971069</v>
      </c>
      <c r="F4" s="15">
        <f t="shared" si="2"/>
        <v>3</v>
      </c>
      <c r="G4" s="86">
        <f t="shared" ref="G4:G13" si="5">C4/B4</f>
        <v>0.74340494490978715</v>
      </c>
      <c r="H4" s="24">
        <v>33592734</v>
      </c>
      <c r="I4" s="162">
        <v>9443.1666666666679</v>
      </c>
      <c r="J4" s="171">
        <f t="shared" si="3"/>
        <v>3557.3590073951177</v>
      </c>
      <c r="K4" s="15">
        <v>2</v>
      </c>
      <c r="L4" s="212">
        <f t="shared" ref="L4:L13" si="6">H4/B4</f>
        <v>0.10229936833926083</v>
      </c>
      <c r="M4" s="8">
        <v>50667116</v>
      </c>
      <c r="N4" s="15">
        <v>52117</v>
      </c>
      <c r="O4" s="160">
        <f t="shared" ref="O4:O13" si="7">M4/N4</f>
        <v>972.18020991231265</v>
      </c>
      <c r="P4" s="15">
        <v>5</v>
      </c>
      <c r="Q4" s="219">
        <f t="shared" ref="Q4:Q13" si="8">M4/B4</f>
        <v>0.15429568675095204</v>
      </c>
      <c r="R4" s="216">
        <f t="shared" ref="R4:R13" si="9">B4/D4</f>
        <v>6300.7607690388932</v>
      </c>
      <c r="S4" s="15">
        <v>1</v>
      </c>
      <c r="T4" s="86">
        <f t="shared" ref="T4:T13" si="10">P4/O4</f>
        <v>5.1430793890064712E-3</v>
      </c>
    </row>
    <row r="5" spans="1:20" s="6" customFormat="1" ht="12.45" customHeight="1" x14ac:dyDescent="0.3">
      <c r="A5" s="35" t="s">
        <v>21</v>
      </c>
      <c r="B5" s="83">
        <f t="shared" si="0"/>
        <v>191906755</v>
      </c>
      <c r="C5" s="8">
        <v>143129322</v>
      </c>
      <c r="D5" s="15">
        <v>31002</v>
      </c>
      <c r="E5" s="171">
        <f t="shared" si="1"/>
        <v>4616.7770466421525</v>
      </c>
      <c r="F5" s="15">
        <f t="shared" si="2"/>
        <v>4</v>
      </c>
      <c r="G5" s="86">
        <f t="shared" si="5"/>
        <v>0.74582743061858348</v>
      </c>
      <c r="H5" s="24">
        <v>13976211</v>
      </c>
      <c r="I5" s="162">
        <v>4293.3140333333331</v>
      </c>
      <c r="J5" s="171">
        <f t="shared" si="3"/>
        <v>3255.3432829484536</v>
      </c>
      <c r="K5" s="15">
        <v>11</v>
      </c>
      <c r="L5" s="212">
        <f t="shared" si="6"/>
        <v>7.2828134684472148E-2</v>
      </c>
      <c r="M5" s="8">
        <v>34801222</v>
      </c>
      <c r="N5" s="15">
        <v>31002</v>
      </c>
      <c r="O5" s="160">
        <f t="shared" si="7"/>
        <v>1122.5476420876073</v>
      </c>
      <c r="P5" s="15">
        <f t="shared" ref="P5" si="11">RANK(O5,$O$3:$O$13,0)</f>
        <v>1</v>
      </c>
      <c r="Q5" s="219">
        <f t="shared" si="8"/>
        <v>0.18134443469694436</v>
      </c>
      <c r="R5" s="216">
        <f t="shared" si="9"/>
        <v>6190.1411199277463</v>
      </c>
      <c r="S5" s="15">
        <v>4</v>
      </c>
      <c r="T5" s="86">
        <f t="shared" si="10"/>
        <v>8.9083078749361156E-4</v>
      </c>
    </row>
    <row r="6" spans="1:20" s="6" customFormat="1" ht="12.45" customHeight="1" x14ac:dyDescent="0.3">
      <c r="A6" s="35" t="s">
        <v>17</v>
      </c>
      <c r="B6" s="83">
        <f t="shared" si="0"/>
        <v>173239366</v>
      </c>
      <c r="C6" s="8">
        <v>133819962</v>
      </c>
      <c r="D6" s="15">
        <v>30103</v>
      </c>
      <c r="E6" s="171">
        <f t="shared" si="1"/>
        <v>4445.4028502142646</v>
      </c>
      <c r="F6" s="15">
        <f t="shared" si="2"/>
        <v>8</v>
      </c>
      <c r="G6" s="86">
        <f t="shared" si="5"/>
        <v>0.77245700610564461</v>
      </c>
      <c r="H6" s="24">
        <v>14569117</v>
      </c>
      <c r="I6" s="162">
        <v>5481.3034966666673</v>
      </c>
      <c r="J6" s="171">
        <f t="shared" si="3"/>
        <v>2657.9657573896216</v>
      </c>
      <c r="K6" s="15">
        <v>7</v>
      </c>
      <c r="L6" s="212">
        <f t="shared" si="6"/>
        <v>8.4098189322627748E-2</v>
      </c>
      <c r="M6" s="8">
        <v>24850287</v>
      </c>
      <c r="N6" s="15">
        <v>30103</v>
      </c>
      <c r="O6" s="160">
        <f t="shared" si="7"/>
        <v>825.50865362256252</v>
      </c>
      <c r="P6" s="15">
        <v>8</v>
      </c>
      <c r="Q6" s="219">
        <f t="shared" si="8"/>
        <v>0.14344480457172765</v>
      </c>
      <c r="R6" s="216">
        <f t="shared" si="9"/>
        <v>5754.8870876656811</v>
      </c>
      <c r="S6" s="15" t="e">
        <f t="shared" si="4"/>
        <v>#N/A</v>
      </c>
      <c r="T6" s="86">
        <f t="shared" si="10"/>
        <v>9.6909947156747119E-3</v>
      </c>
    </row>
    <row r="7" spans="1:20" s="6" customFormat="1" ht="12.45" customHeight="1" x14ac:dyDescent="0.25">
      <c r="A7" s="37" t="s">
        <v>20</v>
      </c>
      <c r="B7" s="83">
        <f t="shared" si="0"/>
        <v>236509355</v>
      </c>
      <c r="C7" s="8">
        <v>179332364</v>
      </c>
      <c r="D7" s="15">
        <v>40782</v>
      </c>
      <c r="E7" s="171">
        <f t="shared" si="1"/>
        <v>4397.341081849836</v>
      </c>
      <c r="F7" s="15">
        <f t="shared" si="2"/>
        <v>10</v>
      </c>
      <c r="G7" s="86">
        <f t="shared" si="5"/>
        <v>0.75824638733634875</v>
      </c>
      <c r="H7" s="24">
        <v>19857104</v>
      </c>
      <c r="I7" s="162">
        <v>6701.0403333333325</v>
      </c>
      <c r="J7" s="171">
        <f t="shared" si="3"/>
        <v>2963.286745376502</v>
      </c>
      <c r="K7" s="15">
        <v>7</v>
      </c>
      <c r="L7" s="212">
        <f t="shared" si="6"/>
        <v>8.3959063691159283E-2</v>
      </c>
      <c r="M7" s="8">
        <v>37319887</v>
      </c>
      <c r="N7" s="15">
        <v>40782</v>
      </c>
      <c r="O7" s="160">
        <f t="shared" si="7"/>
        <v>915.10683634936981</v>
      </c>
      <c r="P7" s="15">
        <v>4</v>
      </c>
      <c r="Q7" s="219">
        <f t="shared" si="8"/>
        <v>0.15779454897249201</v>
      </c>
      <c r="R7" s="216">
        <f t="shared" si="9"/>
        <v>5799.356456279731</v>
      </c>
      <c r="S7" s="15" t="e">
        <f t="shared" si="4"/>
        <v>#N/A</v>
      </c>
      <c r="T7" s="86">
        <f t="shared" si="10"/>
        <v>4.3710743282797185E-3</v>
      </c>
    </row>
    <row r="8" spans="1:20" s="6" customFormat="1" ht="12.45" customHeight="1" x14ac:dyDescent="0.25">
      <c r="A8" s="37" t="s">
        <v>66</v>
      </c>
      <c r="B8" s="83">
        <f t="shared" si="0"/>
        <v>318126447</v>
      </c>
      <c r="C8" s="8">
        <v>242110175</v>
      </c>
      <c r="D8" s="15">
        <v>48864</v>
      </c>
      <c r="E8" s="171">
        <f t="shared" si="1"/>
        <v>4954.7760109692208</v>
      </c>
      <c r="F8" s="15">
        <f t="shared" si="2"/>
        <v>1</v>
      </c>
      <c r="G8" s="86">
        <f t="shared" si="5"/>
        <v>0.76105013362815443</v>
      </c>
      <c r="H8" s="24">
        <v>27319557</v>
      </c>
      <c r="I8" s="162">
        <v>8034.7649116666662</v>
      </c>
      <c r="J8" s="171">
        <f t="shared" si="3"/>
        <v>3400.1688039847145</v>
      </c>
      <c r="K8" s="15">
        <v>5</v>
      </c>
      <c r="L8" s="212">
        <f t="shared" si="6"/>
        <v>8.5876409388874225E-2</v>
      </c>
      <c r="M8" s="8">
        <v>48696715</v>
      </c>
      <c r="N8" s="15">
        <v>48864</v>
      </c>
      <c r="O8" s="160">
        <f t="shared" si="7"/>
        <v>996.57651850032744</v>
      </c>
      <c r="P8" s="15">
        <v>6</v>
      </c>
      <c r="Q8" s="219">
        <f t="shared" si="8"/>
        <v>0.15307345698297131</v>
      </c>
      <c r="R8" s="216">
        <f t="shared" si="9"/>
        <v>6510.4462794695482</v>
      </c>
      <c r="S8" s="15" t="e">
        <f t="shared" si="4"/>
        <v>#N/A</v>
      </c>
      <c r="T8" s="86">
        <f t="shared" si="10"/>
        <v>6.0206114519223732E-3</v>
      </c>
    </row>
    <row r="9" spans="1:20" s="6" customFormat="1" ht="12.45" customHeight="1" x14ac:dyDescent="0.25">
      <c r="A9" s="37" t="s">
        <v>18</v>
      </c>
      <c r="B9" s="83">
        <f t="shared" si="0"/>
        <v>217339710</v>
      </c>
      <c r="C9" s="8">
        <v>163432687</v>
      </c>
      <c r="D9" s="15">
        <v>37426</v>
      </c>
      <c r="E9" s="171">
        <f t="shared" si="1"/>
        <v>4366.8221824400152</v>
      </c>
      <c r="F9" s="15">
        <f t="shared" si="2"/>
        <v>11</v>
      </c>
      <c r="G9" s="86">
        <f t="shared" si="5"/>
        <v>0.75196882796981734</v>
      </c>
      <c r="H9" s="24">
        <v>18721468</v>
      </c>
      <c r="I9" s="162">
        <v>6439.9912183333327</v>
      </c>
      <c r="J9" s="171">
        <f>H9/I9</f>
        <v>2907.0642125572817</v>
      </c>
      <c r="K9" s="15">
        <v>5</v>
      </c>
      <c r="L9" s="212">
        <f t="shared" si="6"/>
        <v>8.6139196560076389E-2</v>
      </c>
      <c r="M9" s="8">
        <v>35185555</v>
      </c>
      <c r="N9" s="15">
        <v>37426</v>
      </c>
      <c r="O9" s="160">
        <f t="shared" si="7"/>
        <v>940.13666969486451</v>
      </c>
      <c r="P9" s="15">
        <v>2</v>
      </c>
      <c r="Q9" s="219">
        <f t="shared" si="8"/>
        <v>0.16189197547010623</v>
      </c>
      <c r="R9" s="216">
        <f t="shared" si="9"/>
        <v>5807.1851119542562</v>
      </c>
      <c r="S9" s="15" t="e">
        <f t="shared" si="4"/>
        <v>#N/A</v>
      </c>
      <c r="T9" s="86">
        <f t="shared" si="10"/>
        <v>2.1273502720079306E-3</v>
      </c>
    </row>
    <row r="10" spans="1:20" s="6" customFormat="1" ht="12.45" customHeight="1" x14ac:dyDescent="0.25">
      <c r="A10" s="37" t="s">
        <v>76</v>
      </c>
      <c r="B10" s="83">
        <f t="shared" si="0"/>
        <v>271592260</v>
      </c>
      <c r="C10" s="8">
        <v>210943976</v>
      </c>
      <c r="D10" s="15">
        <v>43715</v>
      </c>
      <c r="E10" s="171">
        <f t="shared" si="1"/>
        <v>4825.4369438407866</v>
      </c>
      <c r="F10" s="15">
        <f t="shared" si="2"/>
        <v>2</v>
      </c>
      <c r="G10" s="86">
        <f t="shared" si="5"/>
        <v>0.77669362153398624</v>
      </c>
      <c r="H10" s="24">
        <v>25585539</v>
      </c>
      <c r="I10" s="162">
        <v>7541.5666666666657</v>
      </c>
      <c r="J10" s="171">
        <f>H10/I10</f>
        <v>3392.6026422449804</v>
      </c>
      <c r="K10" s="15">
        <v>3</v>
      </c>
      <c r="L10" s="212">
        <f t="shared" si="6"/>
        <v>9.4205700118258157E-2</v>
      </c>
      <c r="M10" s="8">
        <v>35062745</v>
      </c>
      <c r="N10" s="15">
        <v>43715</v>
      </c>
      <c r="O10" s="160">
        <f t="shared" si="7"/>
        <v>802.07583209424683</v>
      </c>
      <c r="P10" s="15">
        <v>11</v>
      </c>
      <c r="Q10" s="219">
        <f t="shared" si="8"/>
        <v>0.12910067834775557</v>
      </c>
      <c r="R10" s="216">
        <f t="shared" si="9"/>
        <v>6212.7933203705825</v>
      </c>
      <c r="S10" s="15">
        <v>3</v>
      </c>
      <c r="T10" s="86">
        <f t="shared" si="10"/>
        <v>1.3714413974148345E-2</v>
      </c>
    </row>
    <row r="11" spans="1:20" s="6" customFormat="1" ht="12.45" customHeight="1" x14ac:dyDescent="0.3">
      <c r="A11" s="38" t="s">
        <v>14</v>
      </c>
      <c r="B11" s="71">
        <f>SUM(C11+H11+M11)</f>
        <v>114491074</v>
      </c>
      <c r="C11" s="71">
        <v>83831480</v>
      </c>
      <c r="D11" s="45">
        <v>18731</v>
      </c>
      <c r="E11" s="71">
        <f t="shared" si="1"/>
        <v>4475.5474881212958</v>
      </c>
      <c r="F11" s="19">
        <f t="shared" si="2"/>
        <v>7</v>
      </c>
      <c r="G11" s="87">
        <f t="shared" si="5"/>
        <v>0.73220974414127693</v>
      </c>
      <c r="H11" s="165">
        <v>12464708</v>
      </c>
      <c r="I11" s="164">
        <v>4055.5999999999995</v>
      </c>
      <c r="J11" s="84">
        <f>H11/I11</f>
        <v>3073.455962126443</v>
      </c>
      <c r="K11" s="19">
        <v>1</v>
      </c>
      <c r="L11" s="213">
        <f t="shared" si="6"/>
        <v>0.10887056575257562</v>
      </c>
      <c r="M11" s="71">
        <v>18194886</v>
      </c>
      <c r="N11" s="45">
        <v>18731</v>
      </c>
      <c r="O11" s="161">
        <f t="shared" si="7"/>
        <v>971.37824995995948</v>
      </c>
      <c r="P11" s="19">
        <v>3</v>
      </c>
      <c r="Q11" s="220">
        <f t="shared" si="8"/>
        <v>0.15891969010614748</v>
      </c>
      <c r="R11" s="216">
        <f t="shared" si="9"/>
        <v>6112.3844962895737</v>
      </c>
      <c r="S11" s="19">
        <v>5</v>
      </c>
      <c r="T11" s="87">
        <f t="shared" si="10"/>
        <v>3.0883952776620859E-3</v>
      </c>
    </row>
    <row r="12" spans="1:20" s="6" customFormat="1" ht="12.45" customHeight="1" x14ac:dyDescent="0.25">
      <c r="A12" s="37" t="s">
        <v>19</v>
      </c>
      <c r="B12" s="83">
        <f>SUM(C12+H12+M12)</f>
        <v>402272033</v>
      </c>
      <c r="C12" s="8">
        <v>317081832</v>
      </c>
      <c r="D12" s="15">
        <v>70176</v>
      </c>
      <c r="E12" s="171">
        <f t="shared" si="1"/>
        <v>4518.3799589603286</v>
      </c>
      <c r="F12" s="15">
        <f t="shared" si="2"/>
        <v>6</v>
      </c>
      <c r="G12" s="86">
        <f t="shared" si="5"/>
        <v>0.78822738343333953</v>
      </c>
      <c r="H12" s="24">
        <v>32679587</v>
      </c>
      <c r="I12" s="162">
        <v>12059.806111666665</v>
      </c>
      <c r="J12" s="171">
        <f>H12/I12</f>
        <v>2709.7937311268829</v>
      </c>
      <c r="K12" s="15">
        <v>9</v>
      </c>
      <c r="L12" s="212">
        <f t="shared" si="6"/>
        <v>8.1237531618311626E-2</v>
      </c>
      <c r="M12" s="8">
        <v>52510614</v>
      </c>
      <c r="N12" s="15">
        <v>70176</v>
      </c>
      <c r="O12" s="160">
        <f t="shared" si="7"/>
        <v>748.27026333789331</v>
      </c>
      <c r="P12" s="15">
        <v>9</v>
      </c>
      <c r="Q12" s="219">
        <f t="shared" si="8"/>
        <v>0.13053508494834887</v>
      </c>
      <c r="R12" s="216">
        <f t="shared" si="9"/>
        <v>5732.3306116051072</v>
      </c>
      <c r="S12" s="15" t="e">
        <f t="shared" si="4"/>
        <v>#N/A</v>
      </c>
      <c r="T12" s="86">
        <f t="shared" si="10"/>
        <v>1.2027739763241008E-2</v>
      </c>
    </row>
    <row r="13" spans="1:20" s="6" customFormat="1" ht="12.45" customHeight="1" thickBot="1" x14ac:dyDescent="0.3">
      <c r="A13" s="37" t="s">
        <v>31</v>
      </c>
      <c r="B13" s="83">
        <f>SUM(C13+H13+M13)</f>
        <v>174512561</v>
      </c>
      <c r="C13" s="8">
        <v>136060778</v>
      </c>
      <c r="D13" s="15">
        <v>29819</v>
      </c>
      <c r="E13" s="171">
        <f t="shared" si="1"/>
        <v>4562.888695127268</v>
      </c>
      <c r="F13" s="15">
        <f t="shared" si="2"/>
        <v>5</v>
      </c>
      <c r="G13" s="86">
        <f t="shared" si="5"/>
        <v>0.77966180325552614</v>
      </c>
      <c r="H13" s="24">
        <v>15831841</v>
      </c>
      <c r="I13" s="162">
        <v>5215.5999999999995</v>
      </c>
      <c r="J13" s="171">
        <f>H13/I13</f>
        <v>3035.4783725745842</v>
      </c>
      <c r="K13" s="15">
        <v>4</v>
      </c>
      <c r="L13" s="212">
        <f t="shared" si="6"/>
        <v>9.0720352215792652E-2</v>
      </c>
      <c r="M13" s="8">
        <v>22619942</v>
      </c>
      <c r="N13" s="15">
        <v>29819</v>
      </c>
      <c r="O13" s="160">
        <f t="shared" si="7"/>
        <v>758.57480130118381</v>
      </c>
      <c r="P13" s="15">
        <v>10</v>
      </c>
      <c r="Q13" s="221">
        <f t="shared" si="8"/>
        <v>0.12961784452868122</v>
      </c>
      <c r="R13" s="216">
        <f t="shared" si="9"/>
        <v>5852.3948153861629</v>
      </c>
      <c r="S13" s="15" t="e">
        <f t="shared" si="4"/>
        <v>#N/A</v>
      </c>
      <c r="T13" s="86">
        <f t="shared" si="10"/>
        <v>1.3182615587608491E-2</v>
      </c>
    </row>
    <row r="14" spans="1:20" s="12" customFormat="1" ht="12.45" customHeight="1" x14ac:dyDescent="0.3">
      <c r="A14" s="53" t="s">
        <v>1</v>
      </c>
      <c r="B14" s="79"/>
      <c r="C14" s="54"/>
      <c r="D14" s="55"/>
      <c r="E14" s="172">
        <f>SUM(E3:E13)/11</f>
        <v>4568.0914821922051</v>
      </c>
      <c r="F14" s="57"/>
      <c r="G14" s="141">
        <f>SUM(G3:G13)/11</f>
        <v>0.76182948727076005</v>
      </c>
      <c r="H14" s="166"/>
      <c r="I14" s="166"/>
      <c r="J14" s="172">
        <f>SUM(J3:J13)/11</f>
        <v>3060.1258207301148</v>
      </c>
      <c r="K14" s="57"/>
      <c r="L14" s="57">
        <f>SUM(L3:L13)/11</f>
        <v>8.7959566356381649E-2</v>
      </c>
      <c r="M14" s="54"/>
      <c r="N14" s="54"/>
      <c r="O14" s="177">
        <f>SUM(O3:O13)/11</f>
        <v>902.04979527556395</v>
      </c>
      <c r="P14" s="57"/>
      <c r="Q14" s="58">
        <f>SUM(Q3:Q13)/11</f>
        <v>0.15021094637285842</v>
      </c>
      <c r="S14" s="57"/>
      <c r="T14" s="141">
        <f>SUM(T3:T13)/11</f>
        <v>7.1183006025923165E-3</v>
      </c>
    </row>
    <row r="15" spans="1:20" s="12" customFormat="1" ht="12.45" customHeight="1" thickBot="1" x14ac:dyDescent="0.35">
      <c r="A15" s="40" t="s">
        <v>2</v>
      </c>
      <c r="B15" s="80"/>
      <c r="C15" s="41"/>
      <c r="D15" s="41"/>
      <c r="E15" s="173">
        <f>MEDIAN(E3:E13)</f>
        <v>4518.3799589603286</v>
      </c>
      <c r="F15" s="42"/>
      <c r="G15" s="142">
        <f>MEDIAN(G3:G13)</f>
        <v>0.76105013362815443</v>
      </c>
      <c r="H15" s="169"/>
      <c r="I15" s="169"/>
      <c r="J15" s="173">
        <f>MEDIAN(J3:J13)</f>
        <v>3035.4783725745842</v>
      </c>
      <c r="K15" s="43"/>
      <c r="L15" s="43">
        <f>MEDIAN(L3:L13)</f>
        <v>8.5876409388874225E-2</v>
      </c>
      <c r="M15" s="41"/>
      <c r="N15" s="41"/>
      <c r="O15" s="178">
        <f>MEDIAN(O3:O13)</f>
        <v>915.10683634936981</v>
      </c>
      <c r="P15" s="43"/>
      <c r="Q15" s="44">
        <f>MEDIAN(Q3:Q13)</f>
        <v>0.15307345698297131</v>
      </c>
      <c r="S15" s="42"/>
      <c r="T15" s="142">
        <f>MEDIAN(T3:T13)</f>
        <v>6.0206114519223732E-3</v>
      </c>
    </row>
    <row r="16" spans="1:20" s="12" customFormat="1" ht="5.85" customHeight="1" thickBot="1" x14ac:dyDescent="0.35">
      <c r="H16" s="6"/>
      <c r="I16" s="6"/>
      <c r="Q16" s="200"/>
    </row>
    <row r="17" spans="1:19" s="7" customFormat="1" ht="51.45" customHeight="1" thickBot="1" x14ac:dyDescent="0.35">
      <c r="A17" s="70" t="s">
        <v>184</v>
      </c>
      <c r="B17" s="67" t="s">
        <v>206</v>
      </c>
      <c r="C17" s="65" t="s">
        <v>202</v>
      </c>
      <c r="D17" s="66" t="s">
        <v>214</v>
      </c>
      <c r="E17" s="65" t="s">
        <v>205</v>
      </c>
      <c r="F17" s="67" t="s">
        <v>0</v>
      </c>
      <c r="G17" s="67" t="s">
        <v>209</v>
      </c>
      <c r="H17" s="65" t="s">
        <v>203</v>
      </c>
      <c r="I17" s="65" t="s">
        <v>207</v>
      </c>
      <c r="J17" s="65" t="s">
        <v>205</v>
      </c>
      <c r="K17" s="67" t="s">
        <v>0</v>
      </c>
      <c r="L17" s="67" t="s">
        <v>210</v>
      </c>
      <c r="M17" s="65" t="s">
        <v>204</v>
      </c>
      <c r="N17" s="66" t="s">
        <v>214</v>
      </c>
      <c r="O17" s="65" t="s">
        <v>208</v>
      </c>
      <c r="P17" s="67" t="s">
        <v>0</v>
      </c>
      <c r="Q17" s="222" t="s">
        <v>211</v>
      </c>
    </row>
    <row r="18" spans="1:19" s="7" customFormat="1" ht="12.45" customHeight="1" x14ac:dyDescent="0.25">
      <c r="A18" s="88" t="s">
        <v>22</v>
      </c>
      <c r="B18" s="89">
        <f t="shared" ref="B18:B36" si="12">SUM(C18+H18+M18)</f>
        <v>88852299</v>
      </c>
      <c r="C18" s="90">
        <v>66394935</v>
      </c>
      <c r="D18" s="85">
        <v>15933</v>
      </c>
      <c r="E18" s="172">
        <f t="shared" ref="E18:E36" si="13">C18/D18</f>
        <v>4167.1333082282054</v>
      </c>
      <c r="F18" s="85">
        <f>RANK(E18,$E$18:$E$36,0)</f>
        <v>18</v>
      </c>
      <c r="G18" s="91">
        <f>C18/B18</f>
        <v>0.74725061419063565</v>
      </c>
      <c r="H18" s="90">
        <v>6784543</v>
      </c>
      <c r="I18" s="85">
        <v>2486.1999999999998</v>
      </c>
      <c r="J18" s="89">
        <f t="shared" ref="J18:J31" si="14">H18/I18</f>
        <v>2728.880621028075</v>
      </c>
      <c r="K18" s="85">
        <v>11</v>
      </c>
      <c r="L18" s="214">
        <f>H18/B18</f>
        <v>7.6357540281540723E-2</v>
      </c>
      <c r="M18" s="90">
        <v>15672821</v>
      </c>
      <c r="N18" s="85">
        <v>15933</v>
      </c>
      <c r="O18" s="177">
        <f t="shared" ref="O18:O36" si="15">M18/N18</f>
        <v>983.67043243582498</v>
      </c>
      <c r="P18" s="85">
        <v>3</v>
      </c>
      <c r="Q18" s="218">
        <f>M18/B18</f>
        <v>0.17639184552782367</v>
      </c>
      <c r="R18" s="215">
        <f>B18/D18</f>
        <v>5576.6207870457538</v>
      </c>
      <c r="S18" s="15"/>
    </row>
    <row r="19" spans="1:19" s="7" customFormat="1" ht="12.45" customHeight="1" x14ac:dyDescent="0.25">
      <c r="A19" s="46" t="s">
        <v>12</v>
      </c>
      <c r="B19" s="83">
        <f t="shared" si="12"/>
        <v>173239366</v>
      </c>
      <c r="C19" s="8">
        <v>133819962</v>
      </c>
      <c r="D19" s="15">
        <v>30103</v>
      </c>
      <c r="E19" s="171">
        <f t="shared" si="13"/>
        <v>4445.4028502142646</v>
      </c>
      <c r="F19" s="15">
        <f>RANK(E19,$E$18:$E$36,0)</f>
        <v>7</v>
      </c>
      <c r="G19" s="86">
        <f t="shared" ref="G19:G36" si="16">C19/B19</f>
        <v>0.77245700610564461</v>
      </c>
      <c r="H19" s="8">
        <v>14569117</v>
      </c>
      <c r="I19" s="15">
        <v>5481.3034966666673</v>
      </c>
      <c r="J19" s="83">
        <f t="shared" si="14"/>
        <v>2657.9657573896216</v>
      </c>
      <c r="K19" s="15">
        <v>6</v>
      </c>
      <c r="L19" s="212">
        <f t="shared" ref="L19:L36" si="17">H19/B19</f>
        <v>8.4098189322627748E-2</v>
      </c>
      <c r="M19" s="8">
        <v>24850287</v>
      </c>
      <c r="N19" s="15">
        <v>30103</v>
      </c>
      <c r="O19" s="160">
        <f t="shared" si="15"/>
        <v>825.50865362256252</v>
      </c>
      <c r="P19" s="15">
        <v>12</v>
      </c>
      <c r="Q19" s="219">
        <f t="shared" ref="Q19:Q36" si="18">M19/B19</f>
        <v>0.14344480457172765</v>
      </c>
      <c r="R19" s="215">
        <f t="shared" ref="R19:R36" si="19">B19/D19</f>
        <v>5754.8870876656811</v>
      </c>
      <c r="S19" s="15"/>
    </row>
    <row r="20" spans="1:19" s="7" customFormat="1" ht="12.45" customHeight="1" x14ac:dyDescent="0.25">
      <c r="A20" s="46" t="s">
        <v>23</v>
      </c>
      <c r="B20" s="83">
        <f t="shared" si="12"/>
        <v>412333247</v>
      </c>
      <c r="C20" s="8">
        <v>305399729</v>
      </c>
      <c r="D20" s="15">
        <v>72150</v>
      </c>
      <c r="E20" s="171">
        <f t="shared" si="13"/>
        <v>4232.8444767844767</v>
      </c>
      <c r="F20" s="15">
        <f t="shared" ref="F20:F36" si="20">RANK(E20,$E$18:$E$36,0)</f>
        <v>16</v>
      </c>
      <c r="G20" s="86">
        <f t="shared" si="16"/>
        <v>0.74066239194143857</v>
      </c>
      <c r="H20" s="8">
        <v>30489158</v>
      </c>
      <c r="I20" s="15">
        <v>11135.029796666666</v>
      </c>
      <c r="J20" s="83">
        <f t="shared" si="14"/>
        <v>2738.1298978766185</v>
      </c>
      <c r="K20" s="15">
        <v>16</v>
      </c>
      <c r="L20" s="212">
        <f t="shared" si="17"/>
        <v>7.394300173907635E-2</v>
      </c>
      <c r="M20" s="8">
        <v>76444360</v>
      </c>
      <c r="N20" s="15">
        <v>72150</v>
      </c>
      <c r="O20" s="160">
        <f t="shared" si="15"/>
        <v>1059.5198891198891</v>
      </c>
      <c r="P20" s="15">
        <v>1</v>
      </c>
      <c r="Q20" s="219">
        <f t="shared" si="18"/>
        <v>0.18539460631948507</v>
      </c>
      <c r="R20" s="215">
        <f t="shared" si="19"/>
        <v>5714.9445183645184</v>
      </c>
      <c r="S20" s="15"/>
    </row>
    <row r="21" spans="1:19" s="7" customFormat="1" ht="12.45" customHeight="1" x14ac:dyDescent="0.25">
      <c r="A21" s="46" t="s">
        <v>24</v>
      </c>
      <c r="B21" s="83">
        <f t="shared" si="12"/>
        <v>347590088</v>
      </c>
      <c r="C21" s="8">
        <v>276130101</v>
      </c>
      <c r="D21" s="15">
        <v>62058</v>
      </c>
      <c r="E21" s="171">
        <f t="shared" si="13"/>
        <v>4449.5488252924679</v>
      </c>
      <c r="F21" s="15">
        <f t="shared" si="20"/>
        <v>6</v>
      </c>
      <c r="G21" s="86">
        <f t="shared" si="16"/>
        <v>0.79441304724431616</v>
      </c>
      <c r="H21" s="8">
        <v>25251137</v>
      </c>
      <c r="I21" s="15">
        <v>9873.9</v>
      </c>
      <c r="J21" s="83">
        <f t="shared" si="14"/>
        <v>2557.3620352646876</v>
      </c>
      <c r="K21" s="15">
        <v>13</v>
      </c>
      <c r="L21" s="212">
        <f t="shared" si="17"/>
        <v>7.2646309177838236E-2</v>
      </c>
      <c r="M21" s="8">
        <v>46208850</v>
      </c>
      <c r="N21" s="15">
        <v>62058</v>
      </c>
      <c r="O21" s="160">
        <f t="shared" si="15"/>
        <v>744.60746398530409</v>
      </c>
      <c r="P21" s="15">
        <v>15</v>
      </c>
      <c r="Q21" s="219">
        <f t="shared" si="18"/>
        <v>0.13294064357784563</v>
      </c>
      <c r="R21" s="215">
        <f t="shared" si="19"/>
        <v>5601.0520480840505</v>
      </c>
      <c r="S21" s="15"/>
    </row>
    <row r="22" spans="1:19" s="7" customFormat="1" ht="12.45" customHeight="1" x14ac:dyDescent="0.25">
      <c r="A22" s="46" t="s">
        <v>25</v>
      </c>
      <c r="B22" s="83">
        <f t="shared" si="12"/>
        <v>895833630</v>
      </c>
      <c r="C22" s="8">
        <v>720154195</v>
      </c>
      <c r="D22" s="15">
        <v>168853</v>
      </c>
      <c r="E22" s="171">
        <f t="shared" si="13"/>
        <v>4264.977199102178</v>
      </c>
      <c r="F22" s="15">
        <f t="shared" si="20"/>
        <v>13</v>
      </c>
      <c r="G22" s="86">
        <f t="shared" si="16"/>
        <v>0.80389278866434166</v>
      </c>
      <c r="H22" s="8">
        <v>72998933</v>
      </c>
      <c r="I22" s="15">
        <v>26540.865928333329</v>
      </c>
      <c r="J22" s="83">
        <f t="shared" si="14"/>
        <v>2750.4352419063694</v>
      </c>
      <c r="K22" s="15">
        <v>9</v>
      </c>
      <c r="L22" s="212">
        <f t="shared" si="17"/>
        <v>8.1487154037742482E-2</v>
      </c>
      <c r="M22" s="8">
        <v>102680502</v>
      </c>
      <c r="N22" s="15">
        <v>168853</v>
      </c>
      <c r="O22" s="160">
        <f t="shared" si="15"/>
        <v>608.10587907825152</v>
      </c>
      <c r="P22" s="15">
        <v>19</v>
      </c>
      <c r="Q22" s="219">
        <f t="shared" si="18"/>
        <v>0.11462005729791591</v>
      </c>
      <c r="R22" s="215">
        <f t="shared" si="19"/>
        <v>5305.4054710310147</v>
      </c>
      <c r="S22" s="15"/>
    </row>
    <row r="23" spans="1:19" s="7" customFormat="1" ht="12.45" customHeight="1" x14ac:dyDescent="0.25">
      <c r="A23" s="46" t="s">
        <v>26</v>
      </c>
      <c r="B23" s="83">
        <f t="shared" si="12"/>
        <v>89940930</v>
      </c>
      <c r="C23" s="8">
        <v>69298426</v>
      </c>
      <c r="D23" s="15">
        <v>15310</v>
      </c>
      <c r="E23" s="171">
        <f t="shared" si="13"/>
        <v>4526.3504898758983</v>
      </c>
      <c r="F23" s="15">
        <f t="shared" si="20"/>
        <v>3</v>
      </c>
      <c r="G23" s="86">
        <f t="shared" si="16"/>
        <v>0.77048820820509634</v>
      </c>
      <c r="H23" s="8">
        <v>6299653</v>
      </c>
      <c r="I23" s="15">
        <v>2441.1166200000002</v>
      </c>
      <c r="J23" s="83">
        <f t="shared" si="14"/>
        <v>2580.6440169171433</v>
      </c>
      <c r="K23" s="15">
        <v>19</v>
      </c>
      <c r="L23" s="212">
        <f t="shared" si="17"/>
        <v>7.0042115419531467E-2</v>
      </c>
      <c r="M23" s="8">
        <v>14342851</v>
      </c>
      <c r="N23" s="15">
        <v>15310</v>
      </c>
      <c r="O23" s="160">
        <f t="shared" si="15"/>
        <v>936.82893533638151</v>
      </c>
      <c r="P23" s="15">
        <v>7</v>
      </c>
      <c r="Q23" s="219">
        <f t="shared" si="18"/>
        <v>0.15946967637537215</v>
      </c>
      <c r="R23" s="215">
        <f t="shared" si="19"/>
        <v>5874.6525146962767</v>
      </c>
      <c r="S23" s="15"/>
    </row>
    <row r="24" spans="1:19" s="7" customFormat="1" ht="12.45" customHeight="1" x14ac:dyDescent="0.25">
      <c r="A24" s="46" t="s">
        <v>11</v>
      </c>
      <c r="B24" s="83">
        <f t="shared" si="12"/>
        <v>1130126845</v>
      </c>
      <c r="C24" s="8">
        <v>858057990</v>
      </c>
      <c r="D24" s="15">
        <v>201951</v>
      </c>
      <c r="E24" s="171">
        <f t="shared" si="13"/>
        <v>4248.8424914954621</v>
      </c>
      <c r="F24" s="15">
        <f t="shared" si="20"/>
        <v>15</v>
      </c>
      <c r="G24" s="86">
        <f t="shared" si="16"/>
        <v>0.75925812557793015</v>
      </c>
      <c r="H24" s="8">
        <v>82396471</v>
      </c>
      <c r="I24" s="15">
        <v>31252.133208333325</v>
      </c>
      <c r="J24" s="83">
        <f t="shared" si="14"/>
        <v>2636.5070969948742</v>
      </c>
      <c r="K24" s="15">
        <v>17</v>
      </c>
      <c r="L24" s="212">
        <f t="shared" si="17"/>
        <v>7.2909046771648015E-2</v>
      </c>
      <c r="M24" s="8">
        <v>189672384</v>
      </c>
      <c r="N24" s="15">
        <v>201951</v>
      </c>
      <c r="O24" s="160">
        <f t="shared" si="15"/>
        <v>939.20002376814182</v>
      </c>
      <c r="P24" s="15">
        <v>5</v>
      </c>
      <c r="Q24" s="219">
        <f t="shared" si="18"/>
        <v>0.16783282765042185</v>
      </c>
      <c r="R24" s="215">
        <f t="shared" si="19"/>
        <v>5596.0448078989457</v>
      </c>
      <c r="S24" s="15"/>
    </row>
    <row r="25" spans="1:19" s="14" customFormat="1" ht="12.45" customHeight="1" x14ac:dyDescent="0.25">
      <c r="A25" s="47" t="s">
        <v>27</v>
      </c>
      <c r="B25" s="83">
        <f t="shared" si="12"/>
        <v>220950059</v>
      </c>
      <c r="C25" s="8">
        <v>166628562</v>
      </c>
      <c r="D25" s="15">
        <v>38796</v>
      </c>
      <c r="E25" s="171">
        <f t="shared" si="13"/>
        <v>4294.9933498298797</v>
      </c>
      <c r="F25" s="15">
        <f t="shared" si="20"/>
        <v>12</v>
      </c>
      <c r="G25" s="86">
        <f t="shared" si="16"/>
        <v>0.7541458135568998</v>
      </c>
      <c r="H25" s="8">
        <v>16938440</v>
      </c>
      <c r="I25" s="15">
        <v>6344.8333333333321</v>
      </c>
      <c r="J25" s="83">
        <f t="shared" si="14"/>
        <v>2669.6430166277028</v>
      </c>
      <c r="K25" s="15">
        <v>11</v>
      </c>
      <c r="L25" s="212">
        <f t="shared" si="17"/>
        <v>7.6661848730259899E-2</v>
      </c>
      <c r="M25" s="8">
        <v>37383057</v>
      </c>
      <c r="N25" s="15">
        <v>38796</v>
      </c>
      <c r="O25" s="160">
        <f t="shared" si="15"/>
        <v>963.58018867924534</v>
      </c>
      <c r="P25" s="15">
        <v>4</v>
      </c>
      <c r="Q25" s="219">
        <f t="shared" si="18"/>
        <v>0.16919233771284034</v>
      </c>
      <c r="R25" s="215">
        <f t="shared" si="19"/>
        <v>5695.176281059903</v>
      </c>
      <c r="S25" s="15"/>
    </row>
    <row r="26" spans="1:19" s="7" customFormat="1" ht="12.45" customHeight="1" x14ac:dyDescent="0.25">
      <c r="A26" s="46" t="s">
        <v>13</v>
      </c>
      <c r="B26" s="83">
        <f t="shared" si="12"/>
        <v>236509355</v>
      </c>
      <c r="C26" s="8">
        <v>179332364</v>
      </c>
      <c r="D26" s="15">
        <v>40782</v>
      </c>
      <c r="E26" s="171">
        <f t="shared" si="13"/>
        <v>4397.341081849836</v>
      </c>
      <c r="F26" s="15">
        <f t="shared" si="20"/>
        <v>9</v>
      </c>
      <c r="G26" s="86">
        <f t="shared" si="16"/>
        <v>0.75824638733634875</v>
      </c>
      <c r="H26" s="8">
        <v>19857104</v>
      </c>
      <c r="I26" s="15">
        <v>6701.0403333333325</v>
      </c>
      <c r="J26" s="83">
        <f t="shared" si="14"/>
        <v>2963.286745376502</v>
      </c>
      <c r="K26" s="15">
        <v>6</v>
      </c>
      <c r="L26" s="212">
        <f t="shared" si="17"/>
        <v>8.3959063691159283E-2</v>
      </c>
      <c r="M26" s="8">
        <v>37319887</v>
      </c>
      <c r="N26" s="15">
        <v>40782</v>
      </c>
      <c r="O26" s="160">
        <f t="shared" si="15"/>
        <v>915.10683634936981</v>
      </c>
      <c r="P26" s="15">
        <v>10</v>
      </c>
      <c r="Q26" s="219">
        <f t="shared" si="18"/>
        <v>0.15779454897249201</v>
      </c>
      <c r="R26" s="215">
        <f t="shared" si="19"/>
        <v>5799.356456279731</v>
      </c>
      <c r="S26" s="15"/>
    </row>
    <row r="27" spans="1:19" s="7" customFormat="1" ht="12.45" customHeight="1" x14ac:dyDescent="0.25">
      <c r="A27" s="46" t="s">
        <v>28</v>
      </c>
      <c r="B27" s="83">
        <f t="shared" si="12"/>
        <v>454486737</v>
      </c>
      <c r="C27" s="8">
        <v>356731444</v>
      </c>
      <c r="D27" s="15">
        <v>82896</v>
      </c>
      <c r="E27" s="171">
        <f t="shared" si="13"/>
        <v>4303.3613684616867</v>
      </c>
      <c r="F27" s="15">
        <f t="shared" si="20"/>
        <v>11</v>
      </c>
      <c r="G27" s="86">
        <f t="shared" si="16"/>
        <v>0.78491057044861579</v>
      </c>
      <c r="H27" s="8">
        <v>38764208</v>
      </c>
      <c r="I27" s="15">
        <v>14816.399999999998</v>
      </c>
      <c r="J27" s="83">
        <f t="shared" si="14"/>
        <v>2616.3040954617859</v>
      </c>
      <c r="K27" s="15">
        <v>6</v>
      </c>
      <c r="L27" s="212">
        <f t="shared" si="17"/>
        <v>8.5292275536744649E-2</v>
      </c>
      <c r="M27" s="8">
        <v>58991085</v>
      </c>
      <c r="N27" s="15">
        <v>82896</v>
      </c>
      <c r="O27" s="160">
        <f t="shared" si="15"/>
        <v>711.62764186450488</v>
      </c>
      <c r="P27" s="15">
        <v>17</v>
      </c>
      <c r="Q27" s="219">
        <f t="shared" si="18"/>
        <v>0.12979715401463959</v>
      </c>
      <c r="R27" s="215">
        <f t="shared" si="19"/>
        <v>5482.6136001737113</v>
      </c>
      <c r="S27" s="15"/>
    </row>
    <row r="28" spans="1:19" s="7" customFormat="1" ht="12.45" customHeight="1" x14ac:dyDescent="0.25">
      <c r="A28" s="46" t="s">
        <v>29</v>
      </c>
      <c r="B28" s="83">
        <f t="shared" si="12"/>
        <v>141295519</v>
      </c>
      <c r="C28" s="8">
        <v>109500852</v>
      </c>
      <c r="D28" s="15">
        <v>24252</v>
      </c>
      <c r="E28" s="171">
        <f t="shared" si="13"/>
        <v>4515.1266699653634</v>
      </c>
      <c r="F28" s="15">
        <f t="shared" si="20"/>
        <v>4</v>
      </c>
      <c r="G28" s="86">
        <f t="shared" si="16"/>
        <v>0.77497752777283757</v>
      </c>
      <c r="H28" s="8">
        <v>13298818</v>
      </c>
      <c r="I28" s="15">
        <v>4751.2666666666673</v>
      </c>
      <c r="J28" s="83">
        <f t="shared" si="14"/>
        <v>2799.0047566263029</v>
      </c>
      <c r="K28" s="15">
        <v>2</v>
      </c>
      <c r="L28" s="212">
        <f t="shared" si="17"/>
        <v>9.4120592741515033E-2</v>
      </c>
      <c r="M28" s="8">
        <v>18495849</v>
      </c>
      <c r="N28" s="15">
        <v>24252</v>
      </c>
      <c r="O28" s="160">
        <f t="shared" si="15"/>
        <v>762.65252350321623</v>
      </c>
      <c r="P28" s="15">
        <v>16</v>
      </c>
      <c r="Q28" s="219">
        <f t="shared" si="18"/>
        <v>0.13090187948564738</v>
      </c>
      <c r="R28" s="215">
        <f t="shared" si="19"/>
        <v>5826.1388339106052</v>
      </c>
      <c r="S28" s="15"/>
    </row>
    <row r="29" spans="1:19" s="7" customFormat="1" ht="12.45" customHeight="1" x14ac:dyDescent="0.25">
      <c r="A29" s="74" t="s">
        <v>14</v>
      </c>
      <c r="B29" s="84">
        <f t="shared" si="12"/>
        <v>114491074</v>
      </c>
      <c r="C29" s="73">
        <v>83831480</v>
      </c>
      <c r="D29" s="45">
        <v>18731</v>
      </c>
      <c r="E29" s="71">
        <f t="shared" si="13"/>
        <v>4475.5474881212958</v>
      </c>
      <c r="F29" s="45">
        <f t="shared" si="20"/>
        <v>5</v>
      </c>
      <c r="G29" s="87">
        <f t="shared" si="16"/>
        <v>0.73220974414127693</v>
      </c>
      <c r="H29" s="73">
        <v>12464708</v>
      </c>
      <c r="I29" s="45">
        <v>4055.5999999999995</v>
      </c>
      <c r="J29" s="84">
        <f t="shared" si="14"/>
        <v>3073.455962126443</v>
      </c>
      <c r="K29" s="45">
        <v>1</v>
      </c>
      <c r="L29" s="213">
        <f t="shared" si="17"/>
        <v>0.10887056575257562</v>
      </c>
      <c r="M29" s="73">
        <v>18194886</v>
      </c>
      <c r="N29" s="45">
        <v>18731</v>
      </c>
      <c r="O29" s="161">
        <f t="shared" si="15"/>
        <v>971.37824995995948</v>
      </c>
      <c r="P29" s="45">
        <v>7</v>
      </c>
      <c r="Q29" s="220">
        <f t="shared" si="18"/>
        <v>0.15891969010614748</v>
      </c>
      <c r="R29" s="215">
        <f t="shared" si="19"/>
        <v>6112.3844962895737</v>
      </c>
      <c r="S29" s="9">
        <v>2</v>
      </c>
    </row>
    <row r="30" spans="1:19" s="6" customFormat="1" ht="12.45" customHeight="1" x14ac:dyDescent="0.25">
      <c r="A30" s="46" t="s">
        <v>30</v>
      </c>
      <c r="B30" s="83">
        <f t="shared" si="12"/>
        <v>161119517</v>
      </c>
      <c r="C30" s="8">
        <v>123790818</v>
      </c>
      <c r="D30" s="15">
        <v>25539</v>
      </c>
      <c r="E30" s="171">
        <f t="shared" si="13"/>
        <v>4847.1286268060612</v>
      </c>
      <c r="F30" s="15">
        <f t="shared" si="20"/>
        <v>1</v>
      </c>
      <c r="G30" s="86">
        <f t="shared" si="16"/>
        <v>0.76831671485211817</v>
      </c>
      <c r="H30" s="8">
        <v>15195216</v>
      </c>
      <c r="I30" s="15">
        <v>4219.2</v>
      </c>
      <c r="J30" s="83">
        <f t="shared" si="14"/>
        <v>3601.4448236632538</v>
      </c>
      <c r="K30" s="15">
        <v>2</v>
      </c>
      <c r="L30" s="212">
        <f t="shared" si="17"/>
        <v>9.4310213206510549E-2</v>
      </c>
      <c r="M30" s="8">
        <v>22133483</v>
      </c>
      <c r="N30" s="15">
        <v>25539</v>
      </c>
      <c r="O30" s="160">
        <f t="shared" si="15"/>
        <v>866.6542542777712</v>
      </c>
      <c r="P30" s="15">
        <v>13</v>
      </c>
      <c r="Q30" s="219">
        <f t="shared" si="18"/>
        <v>0.13737307194137133</v>
      </c>
      <c r="R30" s="215">
        <f t="shared" si="19"/>
        <v>6308.7637338971772</v>
      </c>
      <c r="S30" s="9">
        <v>1</v>
      </c>
    </row>
    <row r="31" spans="1:19" s="6" customFormat="1" ht="12.45" customHeight="1" x14ac:dyDescent="0.25">
      <c r="A31" s="46" t="s">
        <v>31</v>
      </c>
      <c r="B31" s="83">
        <f t="shared" si="12"/>
        <v>174512561</v>
      </c>
      <c r="C31" s="8">
        <v>136060778</v>
      </c>
      <c r="D31" s="15">
        <v>29819</v>
      </c>
      <c r="E31" s="171">
        <f t="shared" si="13"/>
        <v>4562.888695127268</v>
      </c>
      <c r="F31" s="15">
        <f t="shared" si="20"/>
        <v>2</v>
      </c>
      <c r="G31" s="86">
        <f t="shared" si="16"/>
        <v>0.77966180325552614</v>
      </c>
      <c r="H31" s="8">
        <v>15831841</v>
      </c>
      <c r="I31" s="15">
        <v>5215.5999999999995</v>
      </c>
      <c r="J31" s="83">
        <f t="shared" si="14"/>
        <v>3035.4783725745842</v>
      </c>
      <c r="K31" s="15">
        <v>4</v>
      </c>
      <c r="L31" s="212">
        <f t="shared" si="17"/>
        <v>9.0720352215792652E-2</v>
      </c>
      <c r="M31" s="8">
        <v>22619942</v>
      </c>
      <c r="N31" s="15">
        <v>29819</v>
      </c>
      <c r="O31" s="160">
        <f t="shared" si="15"/>
        <v>758.57480130118381</v>
      </c>
      <c r="P31" s="15">
        <v>17</v>
      </c>
      <c r="Q31" s="219">
        <f t="shared" si="18"/>
        <v>0.12961784452868122</v>
      </c>
      <c r="R31" s="215">
        <f t="shared" si="19"/>
        <v>5852.3948153861629</v>
      </c>
      <c r="S31" s="9"/>
    </row>
    <row r="32" spans="1:19" s="6" customFormat="1" ht="12.45" customHeight="1" x14ac:dyDescent="0.25">
      <c r="A32" s="46" t="s">
        <v>32</v>
      </c>
      <c r="B32" s="83">
        <f t="shared" si="12"/>
        <v>803351079</v>
      </c>
      <c r="C32" s="8">
        <v>594366259</v>
      </c>
      <c r="D32" s="15">
        <v>139769</v>
      </c>
      <c r="E32" s="171">
        <f t="shared" si="13"/>
        <v>4252.4898868847886</v>
      </c>
      <c r="F32" s="15">
        <f t="shared" si="20"/>
        <v>14</v>
      </c>
      <c r="G32" s="86">
        <f t="shared" si="16"/>
        <v>0.73985866769465058</v>
      </c>
      <c r="H32" s="8">
        <v>66637690</v>
      </c>
      <c r="I32" s="15">
        <v>22642.224303333333</v>
      </c>
      <c r="J32" s="83">
        <f>H32/I32</f>
        <v>2943.0717188942326</v>
      </c>
      <c r="K32" s="15">
        <v>8</v>
      </c>
      <c r="L32" s="212">
        <f t="shared" si="17"/>
        <v>8.2949648966613262E-2</v>
      </c>
      <c r="M32" s="8">
        <v>142347130</v>
      </c>
      <c r="N32" s="15">
        <v>139769</v>
      </c>
      <c r="O32" s="160">
        <f t="shared" si="15"/>
        <v>1018.4456496075668</v>
      </c>
      <c r="P32" s="15">
        <v>2</v>
      </c>
      <c r="Q32" s="219">
        <f t="shared" si="18"/>
        <v>0.17719168333873614</v>
      </c>
      <c r="R32" s="215">
        <f t="shared" si="19"/>
        <v>5747.7057072741454</v>
      </c>
      <c r="S32" s="9"/>
    </row>
    <row r="33" spans="1:19" s="6" customFormat="1" ht="12.45" customHeight="1" x14ac:dyDescent="0.25">
      <c r="A33" s="46" t="s">
        <v>33</v>
      </c>
      <c r="B33" s="83">
        <f t="shared" si="12"/>
        <v>125980255</v>
      </c>
      <c r="C33" s="8">
        <v>96687238</v>
      </c>
      <c r="D33" s="15">
        <v>22235</v>
      </c>
      <c r="E33" s="171">
        <f t="shared" si="13"/>
        <v>4348.4253654148861</v>
      </c>
      <c r="F33" s="15">
        <f t="shared" si="20"/>
        <v>10</v>
      </c>
      <c r="G33" s="86">
        <f t="shared" si="16"/>
        <v>0.76747930062532421</v>
      </c>
      <c r="H33" s="8">
        <v>9236784</v>
      </c>
      <c r="I33" s="15">
        <v>3289.0333333333333</v>
      </c>
      <c r="J33" s="83">
        <f>H33/I33</f>
        <v>2808.3582815619584</v>
      </c>
      <c r="K33" s="15">
        <v>17</v>
      </c>
      <c r="L33" s="212">
        <f t="shared" si="17"/>
        <v>7.3319299123501533E-2</v>
      </c>
      <c r="M33" s="8">
        <v>20056233</v>
      </c>
      <c r="N33" s="15">
        <v>22235</v>
      </c>
      <c r="O33" s="160">
        <f t="shared" si="15"/>
        <v>902.01182819878568</v>
      </c>
      <c r="P33" s="15">
        <v>7</v>
      </c>
      <c r="Q33" s="219">
        <f t="shared" si="18"/>
        <v>0.15920140025117427</v>
      </c>
      <c r="R33" s="215">
        <f t="shared" si="19"/>
        <v>5665.8536091747246</v>
      </c>
      <c r="S33" s="9"/>
    </row>
    <row r="34" spans="1:19" s="6" customFormat="1" ht="12.45" customHeight="1" x14ac:dyDescent="0.25">
      <c r="A34" s="46" t="s">
        <v>34</v>
      </c>
      <c r="B34" s="83">
        <f t="shared" si="12"/>
        <v>555719483</v>
      </c>
      <c r="C34" s="8">
        <v>434937863</v>
      </c>
      <c r="D34" s="15">
        <v>103497</v>
      </c>
      <c r="E34" s="171">
        <f t="shared" si="13"/>
        <v>4202.4200025121499</v>
      </c>
      <c r="F34" s="15">
        <f t="shared" si="20"/>
        <v>17</v>
      </c>
      <c r="G34" s="86">
        <f t="shared" si="16"/>
        <v>0.78265721520510378</v>
      </c>
      <c r="H34" s="8">
        <v>45175938</v>
      </c>
      <c r="I34" s="15">
        <v>16003.457703333333</v>
      </c>
      <c r="J34" s="83">
        <f>H34/I34</f>
        <v>2822.8860810867377</v>
      </c>
      <c r="K34" s="15">
        <v>9</v>
      </c>
      <c r="L34" s="212">
        <f t="shared" si="17"/>
        <v>8.1292701411370169E-2</v>
      </c>
      <c r="M34" s="8">
        <v>75605682</v>
      </c>
      <c r="N34" s="15">
        <v>103497</v>
      </c>
      <c r="O34" s="160">
        <f t="shared" si="15"/>
        <v>730.51085538711266</v>
      </c>
      <c r="P34" s="15">
        <v>14</v>
      </c>
      <c r="Q34" s="219">
        <f t="shared" si="18"/>
        <v>0.13605008338352606</v>
      </c>
      <c r="R34" s="215">
        <f t="shared" si="19"/>
        <v>5369.4260026860684</v>
      </c>
      <c r="S34" s="9"/>
    </row>
    <row r="35" spans="1:19" s="6" customFormat="1" ht="12.45" customHeight="1" x14ac:dyDescent="0.25">
      <c r="A35" s="46" t="s">
        <v>35</v>
      </c>
      <c r="B35" s="83">
        <f t="shared" si="12"/>
        <v>110924578</v>
      </c>
      <c r="C35" s="8">
        <v>83199287</v>
      </c>
      <c r="D35" s="15">
        <v>18816</v>
      </c>
      <c r="E35" s="171">
        <f t="shared" si="13"/>
        <v>4421.7308142006805</v>
      </c>
      <c r="F35" s="15">
        <f t="shared" si="20"/>
        <v>8</v>
      </c>
      <c r="G35" s="86">
        <f t="shared" si="16"/>
        <v>0.75005277009032212</v>
      </c>
      <c r="H35" s="8">
        <v>9665880</v>
      </c>
      <c r="I35" s="15">
        <v>3269.3218650000003</v>
      </c>
      <c r="J35" s="83">
        <f>H35/I35</f>
        <v>2956.5397348847446</v>
      </c>
      <c r="K35" s="15">
        <v>5</v>
      </c>
      <c r="L35" s="212">
        <f t="shared" si="17"/>
        <v>8.713920913000904E-2</v>
      </c>
      <c r="M35" s="8">
        <v>18059411</v>
      </c>
      <c r="N35" s="15">
        <v>18816</v>
      </c>
      <c r="O35" s="160">
        <f t="shared" si="15"/>
        <v>959.79012542517012</v>
      </c>
      <c r="P35" s="15">
        <v>6</v>
      </c>
      <c r="Q35" s="219">
        <f t="shared" si="18"/>
        <v>0.16280802077966885</v>
      </c>
      <c r="R35" s="215">
        <f t="shared" si="19"/>
        <v>5895.2262967687075</v>
      </c>
      <c r="S35" s="9"/>
    </row>
    <row r="36" spans="1:19" s="6" customFormat="1" ht="12.45" customHeight="1" thickBot="1" x14ac:dyDescent="0.3">
      <c r="A36" s="46" t="s">
        <v>36</v>
      </c>
      <c r="B36" s="83">
        <f t="shared" si="12"/>
        <v>123396551</v>
      </c>
      <c r="C36" s="8">
        <v>94864064</v>
      </c>
      <c r="D36" s="15">
        <v>22847</v>
      </c>
      <c r="E36" s="171">
        <f t="shared" si="13"/>
        <v>4152.1453144833022</v>
      </c>
      <c r="F36" s="15">
        <f t="shared" si="20"/>
        <v>19</v>
      </c>
      <c r="G36" s="86">
        <f t="shared" si="16"/>
        <v>0.76877403161778812</v>
      </c>
      <c r="H36" s="8">
        <v>9588004</v>
      </c>
      <c r="I36" s="15">
        <v>3582.1333333333337</v>
      </c>
      <c r="J36" s="83">
        <f>H36/I36</f>
        <v>2676.6184024417475</v>
      </c>
      <c r="K36" s="15">
        <v>9</v>
      </c>
      <c r="L36" s="212">
        <f t="shared" si="17"/>
        <v>7.7700745460867859E-2</v>
      </c>
      <c r="M36" s="8">
        <v>18944483</v>
      </c>
      <c r="N36" s="15">
        <v>22847</v>
      </c>
      <c r="O36" s="160">
        <f t="shared" si="15"/>
        <v>829.18908390598324</v>
      </c>
      <c r="P36" s="15">
        <v>11</v>
      </c>
      <c r="Q36" s="221">
        <f t="shared" si="18"/>
        <v>0.15352522292134405</v>
      </c>
      <c r="R36" s="215">
        <f t="shared" si="19"/>
        <v>5400.9957981354228</v>
      </c>
      <c r="S36" s="9"/>
    </row>
    <row r="37" spans="1:19" s="6" customFormat="1" ht="12.45" customHeight="1" x14ac:dyDescent="0.3">
      <c r="A37" s="34" t="s">
        <v>1</v>
      </c>
      <c r="B37" s="81"/>
      <c r="C37" s="59"/>
      <c r="D37" s="60"/>
      <c r="E37" s="158">
        <f>SUM(E18:E36)/19</f>
        <v>4374.1420160342195</v>
      </c>
      <c r="F37" s="158"/>
      <c r="G37" s="210">
        <f>SUM(G18:G36)/19</f>
        <v>0.76577435413295869</v>
      </c>
      <c r="H37" s="207"/>
      <c r="I37" s="158"/>
      <c r="J37" s="158">
        <f>SUM(J18:J36)/19</f>
        <v>2821.8956136159682</v>
      </c>
      <c r="K37" s="179"/>
      <c r="L37" s="187">
        <f>SUM(L18:L36)/19</f>
        <v>8.2516835406153913E-2</v>
      </c>
      <c r="M37" s="207"/>
      <c r="N37" s="180"/>
      <c r="O37" s="177">
        <f>SUM(O18:O36)/19</f>
        <v>867.73491135822235</v>
      </c>
      <c r="P37" s="179"/>
      <c r="Q37" s="223">
        <f>SUM(Q18:Q36)/19</f>
        <v>0.15170881046088738</v>
      </c>
      <c r="R37" s="217">
        <f>SUM(R18:R36)/19</f>
        <v>5714.718045569588</v>
      </c>
    </row>
    <row r="38" spans="1:19" s="6" customFormat="1" ht="12.45" customHeight="1" thickBot="1" x14ac:dyDescent="0.35">
      <c r="A38" s="48" t="s">
        <v>2</v>
      </c>
      <c r="B38" s="82"/>
      <c r="C38" s="49"/>
      <c r="D38" s="49"/>
      <c r="E38" s="159">
        <f>MEDIAN(E18:E36)</f>
        <v>4348.4253654148861</v>
      </c>
      <c r="F38" s="159"/>
      <c r="G38" s="211">
        <f>MEDIAN(G18:G36)</f>
        <v>0.76831671485211817</v>
      </c>
      <c r="H38" s="208"/>
      <c r="I38" s="181"/>
      <c r="J38" s="159">
        <f>MEDIAN(J26:J31)</f>
        <v>2999.3825589755434</v>
      </c>
      <c r="K38" s="159"/>
      <c r="L38" s="188">
        <f>MEDIAN(L18:L36)</f>
        <v>8.1487154037742482E-2</v>
      </c>
      <c r="M38" s="208"/>
      <c r="N38" s="181"/>
      <c r="O38" s="178">
        <f>MEDIAN(O26:O31)</f>
        <v>814.65338889049372</v>
      </c>
      <c r="P38" s="182"/>
      <c r="Q38" s="224">
        <f>MEDIAN(Q18:Q36)</f>
        <v>0.15779454897249201</v>
      </c>
      <c r="R38" s="209"/>
    </row>
    <row r="39" spans="1:19" ht="16.5" customHeight="1" x14ac:dyDescent="0.3"/>
    <row r="41" spans="1:19" x14ac:dyDescent="0.3">
      <c r="H41" s="75"/>
      <c r="I41" s="75"/>
      <c r="M41" s="75"/>
      <c r="N41" s="75"/>
    </row>
    <row r="42" spans="1:19" x14ac:dyDescent="0.3">
      <c r="H42" s="75"/>
      <c r="I42" s="75"/>
      <c r="M42" s="75"/>
      <c r="N42" s="75"/>
    </row>
    <row r="43" spans="1:19" x14ac:dyDescent="0.3">
      <c r="H43" s="75"/>
      <c r="I43" s="75"/>
      <c r="M43" s="75"/>
      <c r="N43" s="75"/>
    </row>
    <row r="44" spans="1:19" x14ac:dyDescent="0.3">
      <c r="H44" s="75"/>
      <c r="I44" s="75"/>
      <c r="M44" s="75"/>
      <c r="N44" s="75"/>
    </row>
    <row r="45" spans="1:19" x14ac:dyDescent="0.3">
      <c r="H45" s="75"/>
      <c r="I45" s="75"/>
      <c r="M45" s="75"/>
      <c r="N45" s="75"/>
    </row>
    <row r="46" spans="1:19" x14ac:dyDescent="0.3">
      <c r="H46" s="75"/>
      <c r="I46" s="75"/>
      <c r="M46" s="75"/>
      <c r="N46" s="75"/>
    </row>
    <row r="47" spans="1:19" x14ac:dyDescent="0.3">
      <c r="H47" s="75"/>
      <c r="I47" s="75"/>
      <c r="M47" s="75"/>
      <c r="N47" s="75"/>
    </row>
    <row r="48" spans="1:19" x14ac:dyDescent="0.3">
      <c r="H48" s="75"/>
      <c r="I48" s="75"/>
      <c r="M48" s="75"/>
      <c r="N48" s="75"/>
    </row>
    <row r="49" spans="8:14" x14ac:dyDescent="0.3">
      <c r="H49" s="77"/>
      <c r="I49" s="77"/>
      <c r="M49" s="77"/>
      <c r="N49" s="77"/>
    </row>
    <row r="51" spans="8:14" x14ac:dyDescent="0.3">
      <c r="H51" s="75"/>
      <c r="I51" s="75"/>
      <c r="M51" s="75"/>
      <c r="N51" s="75"/>
    </row>
    <row r="52" spans="8:14" x14ac:dyDescent="0.3">
      <c r="H52" s="75"/>
      <c r="I52" s="75"/>
      <c r="M52" s="75"/>
      <c r="N52" s="75"/>
    </row>
    <row r="53" spans="8:14" x14ac:dyDescent="0.3">
      <c r="H53" s="75"/>
      <c r="I53" s="75"/>
      <c r="M53" s="75"/>
      <c r="N53" s="75"/>
    </row>
    <row r="54" spans="8:14" x14ac:dyDescent="0.3">
      <c r="H54" s="77"/>
      <c r="I54" s="77"/>
      <c r="M54" s="77"/>
      <c r="N54" s="77"/>
    </row>
  </sheetData>
  <pageMargins left="1.1811023622047245" right="0.70866141732283472" top="0.62992125984251968" bottom="0.59055118110236227" header="0.31496062992125984" footer="0.31496062992125984"/>
  <pageSetup paperSize="9" scale="92" orientation="landscape" r:id="rId1"/>
  <headerFooter>
    <oddHeader>&amp;L&amp;"Calibri,Bold"Sheet 2&amp;C&amp;"Calibri,Bold"Reading DSG allocation 2017/18, compared with SN and  south east LAs</oddHeader>
    <oddFooter>&amp;L&amp;9finance\dsg\&amp;F&amp;R&amp;9&amp;A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2"/>
  <sheetViews>
    <sheetView workbookViewId="0">
      <pane ySplit="2" topLeftCell="A99" activePane="bottomLeft" state="frozen"/>
      <selection pane="bottomLeft" activeCell="G1" sqref="G1"/>
    </sheetView>
  </sheetViews>
  <sheetFormatPr defaultRowHeight="14.4" x14ac:dyDescent="0.3"/>
  <cols>
    <col min="1" max="1" width="8.88671875" style="33"/>
    <col min="2" max="2" width="30.88671875" style="33" customWidth="1"/>
    <col min="3" max="9" width="13.109375" style="33" customWidth="1"/>
    <col min="10" max="16384" width="8.88671875" style="33"/>
  </cols>
  <sheetData>
    <row r="1" spans="1:9" s="31" customFormat="1" ht="58.2" customHeight="1" x14ac:dyDescent="0.3">
      <c r="C1" s="31" t="s">
        <v>37</v>
      </c>
      <c r="D1" s="31" t="s">
        <v>38</v>
      </c>
      <c r="E1" s="31" t="s">
        <v>39</v>
      </c>
      <c r="F1" s="31" t="s">
        <v>40</v>
      </c>
      <c r="G1" s="31" t="s">
        <v>41</v>
      </c>
      <c r="H1" s="31" t="s">
        <v>42</v>
      </c>
      <c r="I1" s="31" t="s">
        <v>43</v>
      </c>
    </row>
    <row r="2" spans="1:9" s="32" customFormat="1" x14ac:dyDescent="0.3">
      <c r="A2" s="32" t="s">
        <v>44</v>
      </c>
      <c r="B2" s="32" t="s">
        <v>45</v>
      </c>
      <c r="C2" s="32" t="s">
        <v>46</v>
      </c>
      <c r="D2" s="32" t="s">
        <v>47</v>
      </c>
      <c r="E2" s="32" t="s">
        <v>48</v>
      </c>
      <c r="F2" s="32" t="s">
        <v>49</v>
      </c>
      <c r="G2" s="32" t="s">
        <v>50</v>
      </c>
      <c r="H2" s="32" t="s">
        <v>51</v>
      </c>
      <c r="I2" s="32" t="s">
        <v>52</v>
      </c>
    </row>
    <row r="3" spans="1:9" x14ac:dyDescent="0.3">
      <c r="A3" s="33">
        <v>202</v>
      </c>
      <c r="B3" s="33" t="s">
        <v>53</v>
      </c>
      <c r="C3" s="33">
        <v>21224</v>
      </c>
      <c r="D3" s="33">
        <v>23683</v>
      </c>
      <c r="E3" s="33">
        <v>21427</v>
      </c>
      <c r="F3" s="33">
        <v>46642</v>
      </c>
      <c r="G3" s="33">
        <v>53632</v>
      </c>
      <c r="H3" s="33">
        <v>6871</v>
      </c>
      <c r="I3" s="33">
        <v>33574</v>
      </c>
    </row>
    <row r="4" spans="1:9" x14ac:dyDescent="0.3">
      <c r="A4" s="33">
        <v>203</v>
      </c>
      <c r="B4" s="33" t="s">
        <v>54</v>
      </c>
      <c r="C4" s="33">
        <v>32319</v>
      </c>
      <c r="D4" s="33">
        <v>41714</v>
      </c>
      <c r="E4" s="33">
        <v>39271</v>
      </c>
      <c r="F4" s="33">
        <v>66517</v>
      </c>
      <c r="G4" s="33">
        <v>72993</v>
      </c>
      <c r="H4" s="33">
        <v>9058</v>
      </c>
      <c r="I4" s="33">
        <v>27104</v>
      </c>
    </row>
    <row r="5" spans="1:9" x14ac:dyDescent="0.3">
      <c r="A5" s="33">
        <v>204</v>
      </c>
      <c r="B5" s="33" t="s">
        <v>55</v>
      </c>
      <c r="C5" s="33">
        <v>24931</v>
      </c>
      <c r="D5" s="33">
        <v>35880</v>
      </c>
      <c r="E5" s="33">
        <v>33799</v>
      </c>
      <c r="F5" s="33">
        <v>61802</v>
      </c>
      <c r="G5" s="33">
        <v>67213</v>
      </c>
      <c r="H5" s="33">
        <v>8248</v>
      </c>
      <c r="I5" s="33">
        <v>25441</v>
      </c>
    </row>
    <row r="6" spans="1:9" x14ac:dyDescent="0.3">
      <c r="A6" s="33">
        <v>205</v>
      </c>
      <c r="B6" s="33" t="s">
        <v>56</v>
      </c>
      <c r="C6" s="33">
        <v>10758</v>
      </c>
      <c r="D6" s="33">
        <v>20826</v>
      </c>
      <c r="E6" s="33">
        <v>18709</v>
      </c>
      <c r="F6" s="33">
        <v>34564</v>
      </c>
      <c r="G6" s="33">
        <v>37507</v>
      </c>
      <c r="H6" s="33">
        <v>4442</v>
      </c>
      <c r="I6" s="33">
        <v>19873</v>
      </c>
    </row>
    <row r="7" spans="1:9" x14ac:dyDescent="0.3">
      <c r="A7" s="33">
        <v>206</v>
      </c>
      <c r="B7" s="33" t="s">
        <v>57</v>
      </c>
      <c r="C7" s="33">
        <v>20814</v>
      </c>
      <c r="D7" s="33">
        <v>24998</v>
      </c>
      <c r="E7" s="33">
        <v>23687</v>
      </c>
      <c r="F7" s="33">
        <v>40645</v>
      </c>
      <c r="G7" s="33">
        <v>45780</v>
      </c>
      <c r="H7" s="33">
        <v>6026</v>
      </c>
      <c r="I7" s="33">
        <v>32465</v>
      </c>
    </row>
    <row r="8" spans="1:9" x14ac:dyDescent="0.3">
      <c r="A8" s="33">
        <v>207</v>
      </c>
      <c r="B8" s="33" t="s">
        <v>58</v>
      </c>
      <c r="C8" s="33">
        <v>8150</v>
      </c>
      <c r="D8" s="33">
        <v>13161</v>
      </c>
      <c r="E8" s="33">
        <v>12359</v>
      </c>
      <c r="F8" s="33">
        <v>28328</v>
      </c>
      <c r="G8" s="33">
        <v>31211</v>
      </c>
      <c r="H8" s="33">
        <v>3805</v>
      </c>
      <c r="I8" s="33">
        <v>13964</v>
      </c>
    </row>
    <row r="9" spans="1:9" x14ac:dyDescent="0.3">
      <c r="A9" s="33">
        <v>208</v>
      </c>
      <c r="B9" s="33" t="s">
        <v>59</v>
      </c>
      <c r="C9" s="33">
        <v>28636</v>
      </c>
      <c r="D9" s="33">
        <v>38258</v>
      </c>
      <c r="E9" s="33">
        <v>36244</v>
      </c>
      <c r="F9" s="33">
        <v>63285</v>
      </c>
      <c r="G9" s="33">
        <v>69012</v>
      </c>
      <c r="H9" s="33">
        <v>8626</v>
      </c>
      <c r="I9" s="33">
        <v>34108</v>
      </c>
    </row>
    <row r="10" spans="1:9" x14ac:dyDescent="0.3">
      <c r="A10" s="33">
        <v>209</v>
      </c>
      <c r="B10" s="33" t="s">
        <v>60</v>
      </c>
      <c r="C10" s="33">
        <v>35633</v>
      </c>
      <c r="D10" s="33">
        <v>42799</v>
      </c>
      <c r="E10" s="33">
        <v>41090</v>
      </c>
      <c r="F10" s="33">
        <v>68834</v>
      </c>
      <c r="G10" s="33">
        <v>74870</v>
      </c>
      <c r="H10" s="33">
        <v>9185</v>
      </c>
      <c r="I10" s="33">
        <v>27903</v>
      </c>
    </row>
    <row r="11" spans="1:9" x14ac:dyDescent="0.3">
      <c r="A11" s="33">
        <v>210</v>
      </c>
      <c r="B11" s="33" t="s">
        <v>61</v>
      </c>
      <c r="C11" s="33">
        <v>24414</v>
      </c>
      <c r="D11" s="33">
        <v>42267</v>
      </c>
      <c r="E11" s="33">
        <v>40003</v>
      </c>
      <c r="F11" s="33">
        <v>63449</v>
      </c>
      <c r="G11" s="33">
        <v>70170</v>
      </c>
      <c r="H11" s="33">
        <v>8500</v>
      </c>
      <c r="I11" s="33">
        <v>38220</v>
      </c>
    </row>
    <row r="12" spans="1:9" x14ac:dyDescent="0.3">
      <c r="A12" s="33">
        <v>211</v>
      </c>
      <c r="B12" s="33" t="s">
        <v>62</v>
      </c>
      <c r="C12" s="33">
        <v>38793</v>
      </c>
      <c r="D12" s="33">
        <v>43876</v>
      </c>
      <c r="E12" s="33">
        <v>40683</v>
      </c>
      <c r="F12" s="33">
        <v>66939</v>
      </c>
      <c r="G12" s="33">
        <v>74054</v>
      </c>
      <c r="H12" s="33">
        <v>8766</v>
      </c>
      <c r="I12" s="33">
        <v>40074</v>
      </c>
    </row>
    <row r="13" spans="1:9" x14ac:dyDescent="0.3">
      <c r="A13" s="33">
        <v>212</v>
      </c>
      <c r="B13" s="33" t="s">
        <v>63</v>
      </c>
      <c r="C13" s="33">
        <v>20521</v>
      </c>
      <c r="D13" s="33">
        <v>34351</v>
      </c>
      <c r="E13" s="33">
        <v>31157</v>
      </c>
      <c r="F13" s="33">
        <v>61840</v>
      </c>
      <c r="G13" s="33">
        <v>67162</v>
      </c>
      <c r="H13" s="33">
        <v>7283</v>
      </c>
      <c r="I13" s="33">
        <v>29629</v>
      </c>
    </row>
    <row r="14" spans="1:9" x14ac:dyDescent="0.3">
      <c r="A14" s="33">
        <v>213</v>
      </c>
      <c r="B14" s="33" t="s">
        <v>64</v>
      </c>
      <c r="C14" s="33">
        <v>9979</v>
      </c>
      <c r="D14" s="33">
        <v>23280</v>
      </c>
      <c r="E14" s="33">
        <v>20703</v>
      </c>
      <c r="F14" s="33">
        <v>43395</v>
      </c>
      <c r="G14" s="33">
        <v>49214</v>
      </c>
      <c r="H14" s="33">
        <v>6358</v>
      </c>
      <c r="I14" s="33">
        <v>25052</v>
      </c>
    </row>
    <row r="15" spans="1:9" x14ac:dyDescent="0.3">
      <c r="A15" s="33">
        <v>301</v>
      </c>
      <c r="B15" s="33" t="s">
        <v>65</v>
      </c>
      <c r="C15" s="33">
        <v>35427</v>
      </c>
      <c r="D15" s="33">
        <v>42789</v>
      </c>
      <c r="E15" s="33">
        <v>40537</v>
      </c>
      <c r="F15" s="33">
        <v>61685</v>
      </c>
      <c r="G15" s="33">
        <v>67000</v>
      </c>
      <c r="H15" s="33">
        <v>8023</v>
      </c>
      <c r="I15" s="33">
        <v>18961</v>
      </c>
    </row>
    <row r="16" spans="1:9" x14ac:dyDescent="0.3">
      <c r="A16" s="33">
        <v>302</v>
      </c>
      <c r="B16" s="33" t="s">
        <v>66</v>
      </c>
      <c r="C16" s="33">
        <v>34424</v>
      </c>
      <c r="D16" s="33">
        <v>57515</v>
      </c>
      <c r="E16" s="33">
        <v>52642</v>
      </c>
      <c r="F16" s="33">
        <v>91229</v>
      </c>
      <c r="G16" s="33">
        <v>98915</v>
      </c>
      <c r="H16" s="33">
        <v>13114</v>
      </c>
      <c r="I16" s="33">
        <v>32370</v>
      </c>
    </row>
    <row r="17" spans="1:9" x14ac:dyDescent="0.3">
      <c r="A17" s="33">
        <v>303</v>
      </c>
      <c r="B17" s="33" t="s">
        <v>67</v>
      </c>
      <c r="C17" s="33">
        <v>12313</v>
      </c>
      <c r="D17" s="33">
        <v>44893</v>
      </c>
      <c r="E17" s="33">
        <v>41328</v>
      </c>
      <c r="F17" s="33">
        <v>57151</v>
      </c>
      <c r="G17" s="33">
        <v>62718</v>
      </c>
      <c r="H17" s="33">
        <v>9276</v>
      </c>
      <c r="I17" s="33">
        <v>20999</v>
      </c>
    </row>
    <row r="18" spans="1:9" x14ac:dyDescent="0.3">
      <c r="A18" s="33">
        <v>304</v>
      </c>
      <c r="B18" s="33" t="s">
        <v>68</v>
      </c>
      <c r="C18" s="33">
        <v>27866</v>
      </c>
      <c r="D18" s="33">
        <v>49791</v>
      </c>
      <c r="E18" s="33">
        <v>46235</v>
      </c>
      <c r="F18" s="33">
        <v>75877</v>
      </c>
      <c r="G18" s="33">
        <v>83119</v>
      </c>
      <c r="H18" s="33">
        <v>11085</v>
      </c>
      <c r="I18" s="33">
        <v>31817</v>
      </c>
    </row>
    <row r="19" spans="1:9" x14ac:dyDescent="0.3">
      <c r="A19" s="33">
        <v>305</v>
      </c>
      <c r="B19" s="33" t="s">
        <v>69</v>
      </c>
      <c r="C19" s="33">
        <v>7170</v>
      </c>
      <c r="D19" s="33">
        <v>52774</v>
      </c>
      <c r="E19" s="33">
        <v>47217</v>
      </c>
      <c r="F19" s="33">
        <v>73320</v>
      </c>
      <c r="G19" s="33">
        <v>79352</v>
      </c>
      <c r="H19" s="33">
        <v>11089</v>
      </c>
      <c r="I19" s="33">
        <v>22151</v>
      </c>
    </row>
    <row r="20" spans="1:9" x14ac:dyDescent="0.3">
      <c r="A20" s="33">
        <v>306</v>
      </c>
      <c r="B20" s="33" t="s">
        <v>70</v>
      </c>
      <c r="C20" s="33">
        <v>25647</v>
      </c>
      <c r="D20" s="33">
        <v>59822</v>
      </c>
      <c r="E20" s="33">
        <v>55718</v>
      </c>
      <c r="F20" s="33">
        <v>94721</v>
      </c>
      <c r="G20" s="33">
        <v>103087</v>
      </c>
      <c r="H20" s="33">
        <v>14269</v>
      </c>
      <c r="I20" s="33">
        <v>31655</v>
      </c>
    </row>
    <row r="21" spans="1:9" x14ac:dyDescent="0.3">
      <c r="A21" s="33">
        <v>307</v>
      </c>
      <c r="B21" s="33" t="s">
        <v>71</v>
      </c>
      <c r="C21" s="33">
        <v>44296</v>
      </c>
      <c r="D21" s="33">
        <v>54016</v>
      </c>
      <c r="E21" s="33">
        <v>49959</v>
      </c>
      <c r="F21" s="33">
        <v>81961</v>
      </c>
      <c r="G21" s="33">
        <v>88937</v>
      </c>
      <c r="H21" s="33">
        <v>11568</v>
      </c>
      <c r="I21" s="33">
        <v>29842</v>
      </c>
    </row>
    <row r="22" spans="1:9" x14ac:dyDescent="0.3">
      <c r="A22" s="33">
        <v>308</v>
      </c>
      <c r="B22" s="33" t="s">
        <v>72</v>
      </c>
      <c r="C22" s="33">
        <v>46434</v>
      </c>
      <c r="D22" s="33">
        <v>58479</v>
      </c>
      <c r="E22" s="33">
        <v>54452</v>
      </c>
      <c r="F22" s="33">
        <v>84186</v>
      </c>
      <c r="G22" s="33">
        <v>91836</v>
      </c>
      <c r="H22" s="33">
        <v>12603</v>
      </c>
      <c r="I22" s="33">
        <v>28824</v>
      </c>
    </row>
    <row r="23" spans="1:9" x14ac:dyDescent="0.3">
      <c r="A23" s="33">
        <v>309</v>
      </c>
      <c r="B23" s="33" t="s">
        <v>73</v>
      </c>
      <c r="C23" s="33">
        <v>27767</v>
      </c>
      <c r="D23" s="33">
        <v>38190</v>
      </c>
      <c r="E23" s="33">
        <v>36440</v>
      </c>
      <c r="F23" s="33">
        <v>60136</v>
      </c>
      <c r="G23" s="33">
        <v>65982</v>
      </c>
      <c r="H23" s="33">
        <v>9038</v>
      </c>
      <c r="I23" s="33">
        <v>25853</v>
      </c>
    </row>
    <row r="24" spans="1:9" x14ac:dyDescent="0.3">
      <c r="A24" s="33">
        <v>310</v>
      </c>
      <c r="B24" s="33" t="s">
        <v>74</v>
      </c>
      <c r="C24" s="33">
        <v>21840</v>
      </c>
      <c r="D24" s="33">
        <v>36714</v>
      </c>
      <c r="E24" s="33">
        <v>34711</v>
      </c>
      <c r="F24" s="33">
        <v>58058</v>
      </c>
      <c r="G24" s="33">
        <v>63033</v>
      </c>
      <c r="H24" s="33">
        <v>9140</v>
      </c>
      <c r="I24" s="33">
        <v>19308</v>
      </c>
    </row>
    <row r="25" spans="1:9" x14ac:dyDescent="0.3">
      <c r="A25" s="33">
        <v>311</v>
      </c>
      <c r="B25" s="33" t="s">
        <v>75</v>
      </c>
      <c r="C25" s="33">
        <v>21896</v>
      </c>
      <c r="D25" s="33">
        <v>40284</v>
      </c>
      <c r="E25" s="33">
        <v>38771</v>
      </c>
      <c r="F25" s="33">
        <v>55095</v>
      </c>
      <c r="G25" s="33">
        <v>60529</v>
      </c>
      <c r="H25" s="33">
        <v>8999</v>
      </c>
      <c r="I25" s="33">
        <v>21031</v>
      </c>
    </row>
    <row r="26" spans="1:9" x14ac:dyDescent="0.3">
      <c r="A26" s="33">
        <v>312</v>
      </c>
      <c r="B26" s="33" t="s">
        <v>76</v>
      </c>
      <c r="C26" s="33">
        <v>22571</v>
      </c>
      <c r="D26" s="33">
        <v>51483</v>
      </c>
      <c r="E26" s="33">
        <v>47635</v>
      </c>
      <c r="F26" s="33">
        <v>72027</v>
      </c>
      <c r="G26" s="33">
        <v>80214</v>
      </c>
      <c r="H26" s="33">
        <v>10924</v>
      </c>
      <c r="I26" s="33">
        <v>31872</v>
      </c>
    </row>
    <row r="27" spans="1:9" x14ac:dyDescent="0.3">
      <c r="A27" s="33">
        <v>313</v>
      </c>
      <c r="B27" s="33" t="s">
        <v>77</v>
      </c>
      <c r="C27" s="33">
        <v>25423</v>
      </c>
      <c r="D27" s="33">
        <v>43022</v>
      </c>
      <c r="E27" s="33">
        <v>39567</v>
      </c>
      <c r="F27" s="33">
        <v>63556</v>
      </c>
      <c r="G27" s="33">
        <v>69371</v>
      </c>
      <c r="H27" s="33">
        <v>8664</v>
      </c>
      <c r="I27" s="33">
        <v>24884</v>
      </c>
    </row>
    <row r="28" spans="1:9" x14ac:dyDescent="0.3">
      <c r="A28" s="33">
        <v>314</v>
      </c>
      <c r="B28" s="33" t="s">
        <v>78</v>
      </c>
      <c r="C28" s="33">
        <v>12822</v>
      </c>
      <c r="D28" s="33">
        <v>25272</v>
      </c>
      <c r="E28" s="33">
        <v>23096</v>
      </c>
      <c r="F28" s="33">
        <v>38693</v>
      </c>
      <c r="G28" s="33">
        <v>43079</v>
      </c>
      <c r="H28" s="33">
        <v>5590</v>
      </c>
      <c r="I28" s="33">
        <v>18768</v>
      </c>
    </row>
    <row r="29" spans="1:9" x14ac:dyDescent="0.3">
      <c r="A29" s="33">
        <v>315</v>
      </c>
      <c r="B29" s="33" t="s">
        <v>79</v>
      </c>
      <c r="C29" s="33">
        <v>24367</v>
      </c>
      <c r="D29" s="33">
        <v>28828</v>
      </c>
      <c r="E29" s="33">
        <v>27326</v>
      </c>
      <c r="F29" s="33">
        <v>47079</v>
      </c>
      <c r="G29" s="33">
        <v>50720</v>
      </c>
      <c r="H29" s="33">
        <v>6143</v>
      </c>
      <c r="I29" s="33">
        <v>15268</v>
      </c>
    </row>
    <row r="30" spans="1:9" x14ac:dyDescent="0.3">
      <c r="A30" s="33">
        <v>316</v>
      </c>
      <c r="B30" s="33" t="s">
        <v>80</v>
      </c>
      <c r="C30" s="33">
        <v>47436</v>
      </c>
      <c r="D30" s="33">
        <v>59335</v>
      </c>
      <c r="E30" s="33">
        <v>57522</v>
      </c>
      <c r="F30" s="33">
        <v>84597</v>
      </c>
      <c r="G30" s="33">
        <v>93426</v>
      </c>
      <c r="H30" s="33">
        <v>12418</v>
      </c>
      <c r="I30" s="33">
        <v>42419</v>
      </c>
    </row>
    <row r="31" spans="1:9" x14ac:dyDescent="0.3">
      <c r="A31" s="33">
        <v>317</v>
      </c>
      <c r="B31" s="33" t="s">
        <v>81</v>
      </c>
      <c r="C31" s="33">
        <v>43133</v>
      </c>
      <c r="D31" s="33">
        <v>56766</v>
      </c>
      <c r="E31" s="33">
        <v>51060</v>
      </c>
      <c r="F31" s="33">
        <v>76894</v>
      </c>
      <c r="G31" s="33">
        <v>83494</v>
      </c>
      <c r="H31" s="33">
        <v>11270</v>
      </c>
      <c r="I31" s="33">
        <v>25895</v>
      </c>
    </row>
    <row r="32" spans="1:9" x14ac:dyDescent="0.3">
      <c r="A32" s="33">
        <v>318</v>
      </c>
      <c r="B32" s="33" t="s">
        <v>82</v>
      </c>
      <c r="C32" s="33">
        <v>17630</v>
      </c>
      <c r="D32" s="33">
        <v>27568</v>
      </c>
      <c r="E32" s="33">
        <v>26510</v>
      </c>
      <c r="F32" s="33">
        <v>45614</v>
      </c>
      <c r="G32" s="33">
        <v>49038</v>
      </c>
      <c r="H32" s="33">
        <v>5991</v>
      </c>
      <c r="I32" s="33">
        <v>12333</v>
      </c>
    </row>
    <row r="33" spans="1:9" x14ac:dyDescent="0.3">
      <c r="A33" s="33">
        <v>319</v>
      </c>
      <c r="B33" s="33" t="s">
        <v>83</v>
      </c>
      <c r="C33" s="33">
        <v>17738</v>
      </c>
      <c r="D33" s="33">
        <v>37263</v>
      </c>
      <c r="E33" s="33">
        <v>33038</v>
      </c>
      <c r="F33" s="33">
        <v>46748</v>
      </c>
      <c r="G33" s="33">
        <v>50717</v>
      </c>
      <c r="H33" s="33">
        <v>7115</v>
      </c>
      <c r="I33" s="33">
        <v>14028</v>
      </c>
    </row>
    <row r="34" spans="1:9" x14ac:dyDescent="0.3">
      <c r="A34" s="33">
        <v>320</v>
      </c>
      <c r="B34" s="33" t="s">
        <v>84</v>
      </c>
      <c r="C34" s="33">
        <v>26829</v>
      </c>
      <c r="D34" s="33">
        <v>42992</v>
      </c>
      <c r="E34" s="33">
        <v>41399</v>
      </c>
      <c r="F34" s="33">
        <v>66080</v>
      </c>
      <c r="G34" s="33">
        <v>71851</v>
      </c>
      <c r="H34" s="33">
        <v>8905</v>
      </c>
      <c r="I34" s="33">
        <v>25210</v>
      </c>
    </row>
    <row r="35" spans="1:9" x14ac:dyDescent="0.3">
      <c r="A35" s="33">
        <v>330</v>
      </c>
      <c r="B35" s="33" t="s">
        <v>85</v>
      </c>
      <c r="C35" s="33">
        <v>113835</v>
      </c>
      <c r="D35" s="33">
        <v>202646</v>
      </c>
      <c r="E35" s="33">
        <v>192021</v>
      </c>
      <c r="F35" s="33">
        <v>285477</v>
      </c>
      <c r="G35" s="33">
        <v>321392</v>
      </c>
      <c r="H35" s="33">
        <v>45071</v>
      </c>
      <c r="I35" s="33">
        <v>142206</v>
      </c>
    </row>
    <row r="36" spans="1:9" x14ac:dyDescent="0.3">
      <c r="A36" s="33">
        <v>331</v>
      </c>
      <c r="B36" s="33" t="s">
        <v>86</v>
      </c>
      <c r="C36" s="33">
        <v>31920</v>
      </c>
      <c r="D36" s="33">
        <v>55739</v>
      </c>
      <c r="E36" s="33">
        <v>52240</v>
      </c>
      <c r="F36" s="33">
        <v>76747</v>
      </c>
      <c r="G36" s="33">
        <v>89415</v>
      </c>
      <c r="H36" s="33">
        <v>11694</v>
      </c>
      <c r="I36" s="33">
        <v>52184</v>
      </c>
    </row>
    <row r="37" spans="1:9" x14ac:dyDescent="0.3">
      <c r="A37" s="33">
        <v>332</v>
      </c>
      <c r="B37" s="33" t="s">
        <v>87</v>
      </c>
      <c r="C37" s="33">
        <v>34394</v>
      </c>
      <c r="D37" s="33">
        <v>48462</v>
      </c>
      <c r="E37" s="33">
        <v>47584</v>
      </c>
      <c r="F37" s="33">
        <v>67929</v>
      </c>
      <c r="G37" s="33">
        <v>74921</v>
      </c>
      <c r="H37" s="33">
        <v>11030</v>
      </c>
      <c r="I37" s="33">
        <v>24907</v>
      </c>
    </row>
    <row r="38" spans="1:9" x14ac:dyDescent="0.3">
      <c r="A38" s="33">
        <v>333</v>
      </c>
      <c r="B38" s="33" t="s">
        <v>88</v>
      </c>
      <c r="C38" s="33">
        <v>35240</v>
      </c>
      <c r="D38" s="33">
        <v>57586</v>
      </c>
      <c r="E38" s="33">
        <v>54913</v>
      </c>
      <c r="F38" s="33">
        <v>79142</v>
      </c>
      <c r="G38" s="33">
        <v>86963</v>
      </c>
      <c r="H38" s="33">
        <v>11785</v>
      </c>
      <c r="I38" s="33">
        <v>28971</v>
      </c>
    </row>
    <row r="39" spans="1:9" x14ac:dyDescent="0.3">
      <c r="A39" s="33">
        <v>334</v>
      </c>
      <c r="B39" s="33" t="s">
        <v>89</v>
      </c>
      <c r="C39" s="33">
        <v>20008</v>
      </c>
      <c r="D39" s="33">
        <v>38818</v>
      </c>
      <c r="E39" s="33">
        <v>36845</v>
      </c>
      <c r="F39" s="33">
        <v>45908</v>
      </c>
      <c r="G39" s="33">
        <v>50301</v>
      </c>
      <c r="H39" s="33">
        <v>7956</v>
      </c>
      <c r="I39" s="33">
        <v>15349</v>
      </c>
    </row>
    <row r="40" spans="1:9" x14ac:dyDescent="0.3">
      <c r="A40" s="33">
        <v>335</v>
      </c>
      <c r="B40" s="33" t="s">
        <v>90</v>
      </c>
      <c r="C40" s="33">
        <v>26599</v>
      </c>
      <c r="D40" s="33">
        <v>49272</v>
      </c>
      <c r="E40" s="33">
        <v>45969</v>
      </c>
      <c r="F40" s="33">
        <v>65164</v>
      </c>
      <c r="G40" s="33">
        <v>71840</v>
      </c>
      <c r="H40" s="33">
        <v>10414</v>
      </c>
      <c r="I40" s="33">
        <v>24053</v>
      </c>
    </row>
    <row r="41" spans="1:9" x14ac:dyDescent="0.3">
      <c r="A41" s="33">
        <v>336</v>
      </c>
      <c r="B41" s="33" t="s">
        <v>91</v>
      </c>
      <c r="C41" s="33">
        <v>22911</v>
      </c>
      <c r="D41" s="33">
        <v>41828</v>
      </c>
      <c r="E41" s="33">
        <v>38983</v>
      </c>
      <c r="F41" s="33">
        <v>58215</v>
      </c>
      <c r="G41" s="33">
        <v>64398</v>
      </c>
      <c r="H41" s="33">
        <v>9045</v>
      </c>
      <c r="I41" s="33">
        <v>24750</v>
      </c>
    </row>
    <row r="42" spans="1:9" x14ac:dyDescent="0.3">
      <c r="A42" s="33">
        <v>340</v>
      </c>
      <c r="B42" s="33" t="s">
        <v>92</v>
      </c>
      <c r="C42" s="33">
        <v>16525</v>
      </c>
      <c r="D42" s="33">
        <v>20411</v>
      </c>
      <c r="E42" s="33">
        <v>20182</v>
      </c>
      <c r="F42" s="33">
        <v>32018</v>
      </c>
      <c r="G42" s="33">
        <v>35660</v>
      </c>
      <c r="H42" s="33">
        <v>5405</v>
      </c>
      <c r="I42" s="33">
        <v>13456</v>
      </c>
    </row>
    <row r="43" spans="1:9" x14ac:dyDescent="0.3">
      <c r="A43" s="33">
        <v>341</v>
      </c>
      <c r="B43" s="33" t="s">
        <v>93</v>
      </c>
      <c r="C43" s="33">
        <v>54005</v>
      </c>
      <c r="D43" s="33">
        <v>71028</v>
      </c>
      <c r="E43" s="33">
        <v>64907</v>
      </c>
      <c r="F43" s="33">
        <v>90616</v>
      </c>
      <c r="G43" s="33">
        <v>105947</v>
      </c>
      <c r="H43" s="33">
        <v>15178</v>
      </c>
      <c r="I43" s="33">
        <v>69285</v>
      </c>
    </row>
    <row r="44" spans="1:9" x14ac:dyDescent="0.3">
      <c r="A44" s="33">
        <v>342</v>
      </c>
      <c r="B44" s="33" t="s">
        <v>94</v>
      </c>
      <c r="C44" s="33">
        <v>22477</v>
      </c>
      <c r="D44" s="33">
        <v>26696</v>
      </c>
      <c r="E44" s="33">
        <v>25638</v>
      </c>
      <c r="F44" s="33">
        <v>36359</v>
      </c>
      <c r="G44" s="33">
        <v>40187</v>
      </c>
      <c r="H44" s="33">
        <v>6097</v>
      </c>
      <c r="I44" s="33">
        <v>14287</v>
      </c>
    </row>
    <row r="45" spans="1:9" x14ac:dyDescent="0.3">
      <c r="A45" s="33">
        <v>343</v>
      </c>
      <c r="B45" s="33" t="s">
        <v>95</v>
      </c>
      <c r="C45" s="33">
        <v>29768</v>
      </c>
      <c r="D45" s="33">
        <v>41022</v>
      </c>
      <c r="E45" s="33">
        <v>38492</v>
      </c>
      <c r="F45" s="33">
        <v>53058</v>
      </c>
      <c r="G45" s="33">
        <v>58867</v>
      </c>
      <c r="H45" s="33">
        <v>9203</v>
      </c>
      <c r="I45" s="33">
        <v>20515</v>
      </c>
    </row>
    <row r="46" spans="1:9" x14ac:dyDescent="0.3">
      <c r="A46" s="33">
        <v>344</v>
      </c>
      <c r="B46" s="33" t="s">
        <v>96</v>
      </c>
      <c r="C46" s="33">
        <v>32192</v>
      </c>
      <c r="D46" s="33">
        <v>51117</v>
      </c>
      <c r="E46" s="33">
        <v>47366</v>
      </c>
      <c r="F46" s="33">
        <v>67435</v>
      </c>
      <c r="G46" s="33">
        <v>74131</v>
      </c>
      <c r="H46" s="33">
        <v>11310</v>
      </c>
      <c r="I46" s="33">
        <v>23450</v>
      </c>
    </row>
    <row r="47" spans="1:9" x14ac:dyDescent="0.3">
      <c r="A47" s="33">
        <v>350</v>
      </c>
      <c r="B47" s="33" t="s">
        <v>97</v>
      </c>
      <c r="C47" s="33">
        <v>38720</v>
      </c>
      <c r="D47" s="33">
        <v>49141</v>
      </c>
      <c r="E47" s="33">
        <v>47433</v>
      </c>
      <c r="F47" s="33">
        <v>66289</v>
      </c>
      <c r="G47" s="33">
        <v>73218</v>
      </c>
      <c r="H47" s="33">
        <v>10797</v>
      </c>
      <c r="I47" s="33">
        <v>24502</v>
      </c>
    </row>
    <row r="48" spans="1:9" x14ac:dyDescent="0.3">
      <c r="A48" s="33">
        <v>351</v>
      </c>
      <c r="B48" s="33" t="s">
        <v>98</v>
      </c>
      <c r="C48" s="33">
        <v>26800</v>
      </c>
      <c r="D48" s="33">
        <v>30155</v>
      </c>
      <c r="E48" s="33">
        <v>29985</v>
      </c>
      <c r="F48" s="33">
        <v>42953</v>
      </c>
      <c r="G48" s="33">
        <v>46854</v>
      </c>
      <c r="H48" s="33">
        <v>6740</v>
      </c>
      <c r="I48" s="33">
        <v>14682</v>
      </c>
    </row>
    <row r="49" spans="1:9" x14ac:dyDescent="0.3">
      <c r="A49" s="33">
        <v>352</v>
      </c>
      <c r="B49" s="33" t="s">
        <v>99</v>
      </c>
      <c r="C49" s="33">
        <v>48660</v>
      </c>
      <c r="D49" s="33">
        <v>80889</v>
      </c>
      <c r="E49" s="33">
        <v>79143</v>
      </c>
      <c r="F49" s="33">
        <v>117850</v>
      </c>
      <c r="G49" s="33">
        <v>136932</v>
      </c>
      <c r="H49" s="33">
        <v>17604</v>
      </c>
      <c r="I49" s="33">
        <v>92275</v>
      </c>
    </row>
    <row r="50" spans="1:9" x14ac:dyDescent="0.3">
      <c r="A50" s="33">
        <v>353</v>
      </c>
      <c r="B50" s="33" t="s">
        <v>100</v>
      </c>
      <c r="C50" s="33">
        <v>27981</v>
      </c>
      <c r="D50" s="33">
        <v>43551</v>
      </c>
      <c r="E50" s="33">
        <v>42537</v>
      </c>
      <c r="F50" s="33">
        <v>57876</v>
      </c>
      <c r="G50" s="33">
        <v>63416</v>
      </c>
      <c r="H50" s="33">
        <v>9008</v>
      </c>
      <c r="I50" s="33">
        <v>19458</v>
      </c>
    </row>
    <row r="51" spans="1:9" x14ac:dyDescent="0.3">
      <c r="A51" s="33">
        <v>354</v>
      </c>
      <c r="B51" s="33" t="s">
        <v>101</v>
      </c>
      <c r="C51" s="33">
        <v>29607</v>
      </c>
      <c r="D51" s="33">
        <v>35524</v>
      </c>
      <c r="E51" s="33">
        <v>35178</v>
      </c>
      <c r="F51" s="33">
        <v>50454</v>
      </c>
      <c r="G51" s="33">
        <v>55505</v>
      </c>
      <c r="H51" s="33">
        <v>8062</v>
      </c>
      <c r="I51" s="33">
        <v>18202</v>
      </c>
    </row>
    <row r="52" spans="1:9" x14ac:dyDescent="0.3">
      <c r="A52" s="33">
        <v>355</v>
      </c>
      <c r="B52" s="33" t="s">
        <v>102</v>
      </c>
      <c r="C52" s="33">
        <v>28982</v>
      </c>
      <c r="D52" s="33">
        <v>35726</v>
      </c>
      <c r="E52" s="33">
        <v>35381</v>
      </c>
      <c r="F52" s="33">
        <v>54293</v>
      </c>
      <c r="G52" s="33">
        <v>60310</v>
      </c>
      <c r="H52" s="33">
        <v>7965</v>
      </c>
      <c r="I52" s="33">
        <v>26878</v>
      </c>
    </row>
    <row r="53" spans="1:9" x14ac:dyDescent="0.3">
      <c r="A53" s="33">
        <v>356</v>
      </c>
      <c r="B53" s="33" t="s">
        <v>103</v>
      </c>
      <c r="C53" s="33">
        <v>32544</v>
      </c>
      <c r="D53" s="33">
        <v>41545</v>
      </c>
      <c r="E53" s="33">
        <v>41096</v>
      </c>
      <c r="F53" s="33">
        <v>62034</v>
      </c>
      <c r="G53" s="33">
        <v>67765</v>
      </c>
      <c r="H53" s="33">
        <v>9903</v>
      </c>
      <c r="I53" s="33">
        <v>20362</v>
      </c>
    </row>
    <row r="54" spans="1:9" x14ac:dyDescent="0.3">
      <c r="A54" s="33">
        <v>357</v>
      </c>
      <c r="B54" s="33" t="s">
        <v>104</v>
      </c>
      <c r="C54" s="33">
        <v>25522</v>
      </c>
      <c r="D54" s="33">
        <v>36577</v>
      </c>
      <c r="E54" s="33">
        <v>36289</v>
      </c>
      <c r="F54" s="33">
        <v>49011</v>
      </c>
      <c r="G54" s="33">
        <v>53805</v>
      </c>
      <c r="H54" s="33">
        <v>7670</v>
      </c>
      <c r="I54" s="33">
        <v>18023</v>
      </c>
    </row>
    <row r="55" spans="1:9" x14ac:dyDescent="0.3">
      <c r="A55" s="33">
        <v>358</v>
      </c>
      <c r="B55" s="33" t="s">
        <v>105</v>
      </c>
      <c r="C55" s="33">
        <v>23950</v>
      </c>
      <c r="D55" s="33">
        <v>40360</v>
      </c>
      <c r="E55" s="33">
        <v>37746</v>
      </c>
      <c r="F55" s="33">
        <v>54742</v>
      </c>
      <c r="G55" s="33">
        <v>59381</v>
      </c>
      <c r="H55" s="33">
        <v>8518</v>
      </c>
      <c r="I55" s="33">
        <v>16217</v>
      </c>
    </row>
    <row r="56" spans="1:9" x14ac:dyDescent="0.3">
      <c r="A56" s="33">
        <v>359</v>
      </c>
      <c r="B56" s="33" t="s">
        <v>106</v>
      </c>
      <c r="C56" s="33">
        <v>37206</v>
      </c>
      <c r="D56" s="33">
        <v>47978</v>
      </c>
      <c r="E56" s="33">
        <v>47198</v>
      </c>
      <c r="F56" s="33">
        <v>67678</v>
      </c>
      <c r="G56" s="33">
        <v>74501</v>
      </c>
      <c r="H56" s="33">
        <v>10900</v>
      </c>
      <c r="I56" s="33">
        <v>25975</v>
      </c>
    </row>
    <row r="57" spans="1:9" x14ac:dyDescent="0.3">
      <c r="A57" s="33">
        <v>370</v>
      </c>
      <c r="B57" s="33" t="s">
        <v>107</v>
      </c>
      <c r="C57" s="33">
        <v>20503</v>
      </c>
      <c r="D57" s="33">
        <v>33692</v>
      </c>
      <c r="E57" s="33">
        <v>33344</v>
      </c>
      <c r="F57" s="33">
        <v>49801</v>
      </c>
      <c r="G57" s="33">
        <v>55213</v>
      </c>
      <c r="H57" s="33">
        <v>8146</v>
      </c>
      <c r="I57" s="33">
        <v>19711</v>
      </c>
    </row>
    <row r="58" spans="1:9" x14ac:dyDescent="0.3">
      <c r="A58" s="33">
        <v>371</v>
      </c>
      <c r="B58" s="33" t="s">
        <v>108</v>
      </c>
      <c r="C58" s="33">
        <v>22247</v>
      </c>
      <c r="D58" s="33">
        <v>48215</v>
      </c>
      <c r="E58" s="33">
        <v>45303</v>
      </c>
      <c r="F58" s="33">
        <v>64903</v>
      </c>
      <c r="G58" s="33">
        <v>71361</v>
      </c>
      <c r="H58" s="33">
        <v>10414</v>
      </c>
      <c r="I58" s="33">
        <v>24597</v>
      </c>
    </row>
    <row r="59" spans="1:9" x14ac:dyDescent="0.3">
      <c r="A59" s="33">
        <v>372</v>
      </c>
      <c r="B59" s="33" t="s">
        <v>109</v>
      </c>
      <c r="C59" s="33">
        <v>20874</v>
      </c>
      <c r="D59" s="33">
        <v>44638</v>
      </c>
      <c r="E59" s="33">
        <v>42438</v>
      </c>
      <c r="F59" s="33">
        <v>56417</v>
      </c>
      <c r="G59" s="33">
        <v>62140</v>
      </c>
      <c r="H59" s="33">
        <v>9315</v>
      </c>
      <c r="I59" s="33">
        <v>20911</v>
      </c>
    </row>
    <row r="60" spans="1:9" x14ac:dyDescent="0.3">
      <c r="A60" s="33">
        <v>373</v>
      </c>
      <c r="B60" s="33" t="s">
        <v>110</v>
      </c>
      <c r="C60" s="33">
        <v>40471</v>
      </c>
      <c r="D60" s="33">
        <v>80567</v>
      </c>
      <c r="E60" s="33">
        <v>76652</v>
      </c>
      <c r="F60" s="33">
        <v>116141</v>
      </c>
      <c r="G60" s="33">
        <v>136656</v>
      </c>
      <c r="H60" s="33">
        <v>19396</v>
      </c>
      <c r="I60" s="33">
        <v>85039</v>
      </c>
    </row>
    <row r="61" spans="1:9" x14ac:dyDescent="0.3">
      <c r="A61" s="33">
        <v>380</v>
      </c>
      <c r="B61" s="33" t="s">
        <v>111</v>
      </c>
      <c r="C61" s="33">
        <v>69327</v>
      </c>
      <c r="D61" s="33">
        <v>99619</v>
      </c>
      <c r="E61" s="33">
        <v>93827</v>
      </c>
      <c r="F61" s="33">
        <v>139645</v>
      </c>
      <c r="G61" s="33">
        <v>153272</v>
      </c>
      <c r="H61" s="33">
        <v>21720</v>
      </c>
      <c r="I61" s="33">
        <v>48204</v>
      </c>
    </row>
    <row r="62" spans="1:9" x14ac:dyDescent="0.3">
      <c r="A62" s="33">
        <v>381</v>
      </c>
      <c r="B62" s="33" t="s">
        <v>112</v>
      </c>
      <c r="C62" s="33">
        <v>17693</v>
      </c>
      <c r="D62" s="33">
        <v>37463</v>
      </c>
      <c r="E62" s="33">
        <v>34723</v>
      </c>
      <c r="F62" s="33">
        <v>45821</v>
      </c>
      <c r="G62" s="33">
        <v>50271</v>
      </c>
      <c r="H62" s="33">
        <v>7629</v>
      </c>
      <c r="I62" s="33">
        <v>15625</v>
      </c>
    </row>
    <row r="63" spans="1:9" x14ac:dyDescent="0.3">
      <c r="A63" s="33">
        <v>382</v>
      </c>
      <c r="B63" s="33" t="s">
        <v>113</v>
      </c>
      <c r="C63" s="33">
        <v>46365</v>
      </c>
      <c r="D63" s="33">
        <v>68550</v>
      </c>
      <c r="E63" s="33">
        <v>66696</v>
      </c>
      <c r="F63" s="33">
        <v>99082</v>
      </c>
      <c r="G63" s="33">
        <v>110126</v>
      </c>
      <c r="H63" s="33">
        <v>15895</v>
      </c>
      <c r="I63" s="33">
        <v>41179</v>
      </c>
    </row>
    <row r="64" spans="1:9" x14ac:dyDescent="0.3">
      <c r="A64" s="33">
        <v>383</v>
      </c>
      <c r="B64" s="33" t="s">
        <v>114</v>
      </c>
      <c r="C64" s="33">
        <v>83432</v>
      </c>
      <c r="D64" s="33">
        <v>120111</v>
      </c>
      <c r="E64" s="33">
        <v>113459</v>
      </c>
      <c r="F64" s="33">
        <v>163473</v>
      </c>
      <c r="G64" s="33">
        <v>189206</v>
      </c>
      <c r="H64" s="33">
        <v>25632</v>
      </c>
      <c r="I64" s="33">
        <v>106957</v>
      </c>
    </row>
    <row r="65" spans="1:9" x14ac:dyDescent="0.3">
      <c r="A65" s="33">
        <v>384</v>
      </c>
      <c r="B65" s="33" t="s">
        <v>115</v>
      </c>
      <c r="C65" s="33">
        <v>18859</v>
      </c>
      <c r="D65" s="33">
        <v>51446</v>
      </c>
      <c r="E65" s="33">
        <v>49654</v>
      </c>
      <c r="F65" s="33">
        <v>69617</v>
      </c>
      <c r="G65" s="33">
        <v>76539</v>
      </c>
      <c r="H65" s="33">
        <v>11183</v>
      </c>
      <c r="I65" s="33">
        <v>26293</v>
      </c>
    </row>
    <row r="66" spans="1:9" x14ac:dyDescent="0.3">
      <c r="A66" s="33">
        <v>390</v>
      </c>
      <c r="B66" s="33" t="s">
        <v>116</v>
      </c>
      <c r="C66" s="33">
        <v>17346</v>
      </c>
      <c r="D66" s="33">
        <v>29130</v>
      </c>
      <c r="E66" s="33">
        <v>27194</v>
      </c>
      <c r="F66" s="33">
        <v>39941</v>
      </c>
      <c r="G66" s="33">
        <v>44646</v>
      </c>
      <c r="H66" s="33">
        <v>7004</v>
      </c>
      <c r="I66" s="33">
        <v>16858</v>
      </c>
    </row>
    <row r="67" spans="1:9" x14ac:dyDescent="0.3">
      <c r="A67" s="33">
        <v>391</v>
      </c>
      <c r="B67" s="33" t="s">
        <v>117</v>
      </c>
      <c r="C67" s="33">
        <v>27123</v>
      </c>
      <c r="D67" s="33">
        <v>40354</v>
      </c>
      <c r="E67" s="33">
        <v>37493</v>
      </c>
      <c r="F67" s="33">
        <v>57173</v>
      </c>
      <c r="G67" s="33">
        <v>69488</v>
      </c>
      <c r="H67" s="33">
        <v>9661</v>
      </c>
      <c r="I67" s="33">
        <v>54266</v>
      </c>
    </row>
    <row r="68" spans="1:9" x14ac:dyDescent="0.3">
      <c r="A68" s="33">
        <v>392</v>
      </c>
      <c r="B68" s="33" t="s">
        <v>118</v>
      </c>
      <c r="C68" s="33">
        <v>26763</v>
      </c>
      <c r="D68" s="33">
        <v>30508</v>
      </c>
      <c r="E68" s="33">
        <v>28559</v>
      </c>
      <c r="F68" s="33">
        <v>40436</v>
      </c>
      <c r="G68" s="33">
        <v>44574</v>
      </c>
      <c r="H68" s="33">
        <v>6547</v>
      </c>
      <c r="I68" s="33">
        <v>14833</v>
      </c>
    </row>
    <row r="69" spans="1:9" x14ac:dyDescent="0.3">
      <c r="A69" s="33">
        <v>393</v>
      </c>
      <c r="B69" s="33" t="s">
        <v>119</v>
      </c>
      <c r="C69" s="33">
        <v>16410</v>
      </c>
      <c r="D69" s="33">
        <v>21713</v>
      </c>
      <c r="E69" s="33">
        <v>20755</v>
      </c>
      <c r="F69" s="33">
        <v>29147</v>
      </c>
      <c r="G69" s="33">
        <v>32543</v>
      </c>
      <c r="H69" s="33">
        <v>4989</v>
      </c>
      <c r="I69" s="33">
        <v>12607</v>
      </c>
    </row>
    <row r="70" spans="1:9" x14ac:dyDescent="0.3">
      <c r="A70" s="33">
        <v>394</v>
      </c>
      <c r="B70" s="33" t="s">
        <v>120</v>
      </c>
      <c r="C70" s="33">
        <v>21578</v>
      </c>
      <c r="D70" s="33">
        <v>40311</v>
      </c>
      <c r="E70" s="33">
        <v>39046</v>
      </c>
      <c r="F70" s="33">
        <v>54159</v>
      </c>
      <c r="G70" s="33">
        <v>60911</v>
      </c>
      <c r="H70" s="33">
        <v>9235</v>
      </c>
      <c r="I70" s="33">
        <v>27579</v>
      </c>
    </row>
    <row r="71" spans="1:9" x14ac:dyDescent="0.3">
      <c r="A71" s="33">
        <v>800</v>
      </c>
      <c r="B71" s="33" t="s">
        <v>121</v>
      </c>
      <c r="C71" s="33">
        <v>14038</v>
      </c>
      <c r="D71" s="33">
        <v>27532</v>
      </c>
      <c r="E71" s="33">
        <v>25183</v>
      </c>
      <c r="F71" s="33">
        <v>34873</v>
      </c>
      <c r="G71" s="33">
        <v>42093</v>
      </c>
      <c r="H71" s="33">
        <v>6492</v>
      </c>
      <c r="I71" s="33">
        <v>26797</v>
      </c>
    </row>
    <row r="72" spans="1:9" x14ac:dyDescent="0.3">
      <c r="A72" s="33">
        <v>801</v>
      </c>
      <c r="B72" s="33" t="s">
        <v>122</v>
      </c>
      <c r="C72" s="33">
        <v>26643</v>
      </c>
      <c r="D72" s="33">
        <v>59203</v>
      </c>
      <c r="E72" s="33">
        <v>56588</v>
      </c>
      <c r="F72" s="33">
        <v>94198</v>
      </c>
      <c r="G72" s="33">
        <v>107583</v>
      </c>
      <c r="H72" s="33">
        <v>13933</v>
      </c>
      <c r="I72" s="33">
        <v>65098</v>
      </c>
    </row>
    <row r="73" spans="1:9" x14ac:dyDescent="0.3">
      <c r="A73" s="33">
        <v>802</v>
      </c>
      <c r="B73" s="33" t="s">
        <v>123</v>
      </c>
      <c r="C73" s="33">
        <v>17297</v>
      </c>
      <c r="D73" s="33">
        <v>31303</v>
      </c>
      <c r="E73" s="33">
        <v>29484</v>
      </c>
      <c r="F73" s="33">
        <v>43215</v>
      </c>
      <c r="G73" s="33">
        <v>47241</v>
      </c>
      <c r="H73" s="33">
        <v>6962</v>
      </c>
      <c r="I73" s="33">
        <v>13437</v>
      </c>
    </row>
    <row r="74" spans="1:9" x14ac:dyDescent="0.3">
      <c r="A74" s="33">
        <v>803</v>
      </c>
      <c r="B74" s="33" t="s">
        <v>124</v>
      </c>
      <c r="C74" s="33">
        <v>22809</v>
      </c>
      <c r="D74" s="33">
        <v>42079</v>
      </c>
      <c r="E74" s="33">
        <v>39365</v>
      </c>
      <c r="F74" s="33">
        <v>57495</v>
      </c>
      <c r="G74" s="33">
        <v>64845</v>
      </c>
      <c r="H74" s="33">
        <v>9571</v>
      </c>
      <c r="I74" s="33">
        <v>24685</v>
      </c>
    </row>
    <row r="75" spans="1:9" x14ac:dyDescent="0.3">
      <c r="A75" s="33">
        <v>805</v>
      </c>
      <c r="B75" s="33" t="s">
        <v>125</v>
      </c>
      <c r="C75" s="33">
        <v>8831</v>
      </c>
      <c r="D75" s="33">
        <v>14814</v>
      </c>
      <c r="E75" s="33">
        <v>14397</v>
      </c>
      <c r="F75" s="33">
        <v>19873</v>
      </c>
      <c r="G75" s="33">
        <v>21970</v>
      </c>
      <c r="H75" s="33">
        <v>3334</v>
      </c>
      <c r="I75" s="33">
        <v>7961</v>
      </c>
    </row>
    <row r="76" spans="1:9" x14ac:dyDescent="0.3">
      <c r="A76" s="33">
        <v>806</v>
      </c>
      <c r="B76" s="33" t="s">
        <v>126</v>
      </c>
      <c r="C76" s="33">
        <v>9548</v>
      </c>
      <c r="D76" s="33">
        <v>23421</v>
      </c>
      <c r="E76" s="33">
        <v>22604</v>
      </c>
      <c r="F76" s="33">
        <v>31957</v>
      </c>
      <c r="G76" s="33">
        <v>36097</v>
      </c>
      <c r="H76" s="33">
        <v>5017</v>
      </c>
      <c r="I76" s="33">
        <v>16959</v>
      </c>
    </row>
    <row r="77" spans="1:9" x14ac:dyDescent="0.3">
      <c r="A77" s="33">
        <v>807</v>
      </c>
      <c r="B77" s="33" t="s">
        <v>127</v>
      </c>
      <c r="C77" s="33">
        <v>11754</v>
      </c>
      <c r="D77" s="33">
        <v>21219</v>
      </c>
      <c r="E77" s="33">
        <v>20884</v>
      </c>
      <c r="F77" s="33">
        <v>27112</v>
      </c>
      <c r="G77" s="33">
        <v>30007</v>
      </c>
      <c r="H77" s="33">
        <v>4613</v>
      </c>
      <c r="I77" s="33">
        <v>10823</v>
      </c>
    </row>
    <row r="78" spans="1:9" x14ac:dyDescent="0.3">
      <c r="A78" s="33">
        <v>808</v>
      </c>
      <c r="B78" s="33" t="s">
        <v>128</v>
      </c>
      <c r="C78" s="33">
        <v>18458</v>
      </c>
      <c r="D78" s="33">
        <v>30313</v>
      </c>
      <c r="E78" s="33">
        <v>29647</v>
      </c>
      <c r="F78" s="33">
        <v>42809</v>
      </c>
      <c r="G78" s="33">
        <v>47366</v>
      </c>
      <c r="H78" s="33">
        <v>6825</v>
      </c>
      <c r="I78" s="33">
        <v>17167</v>
      </c>
    </row>
    <row r="79" spans="1:9" x14ac:dyDescent="0.3">
      <c r="A79" s="33">
        <v>810</v>
      </c>
      <c r="B79" s="33" t="s">
        <v>129</v>
      </c>
      <c r="C79" s="33">
        <v>13620</v>
      </c>
      <c r="D79" s="33">
        <v>39501</v>
      </c>
      <c r="E79" s="33">
        <v>38628</v>
      </c>
      <c r="F79" s="33">
        <v>55588</v>
      </c>
      <c r="G79" s="33">
        <v>62262</v>
      </c>
      <c r="H79" s="33">
        <v>8272</v>
      </c>
      <c r="I79" s="33">
        <v>31044</v>
      </c>
    </row>
    <row r="80" spans="1:9" x14ac:dyDescent="0.3">
      <c r="A80" s="33">
        <v>811</v>
      </c>
      <c r="B80" s="33" t="s">
        <v>130</v>
      </c>
      <c r="C80" s="33">
        <v>36107</v>
      </c>
      <c r="D80" s="33">
        <v>47405</v>
      </c>
      <c r="E80" s="33">
        <v>44735</v>
      </c>
      <c r="F80" s="33">
        <v>62821</v>
      </c>
      <c r="G80" s="33">
        <v>70627</v>
      </c>
      <c r="H80" s="33">
        <v>11541</v>
      </c>
      <c r="I80" s="33">
        <v>23162</v>
      </c>
    </row>
    <row r="81" spans="1:9" x14ac:dyDescent="0.3">
      <c r="A81" s="33">
        <v>812</v>
      </c>
      <c r="B81" s="33" t="s">
        <v>131</v>
      </c>
      <c r="C81" s="33">
        <v>3183</v>
      </c>
      <c r="D81" s="33">
        <v>24140</v>
      </c>
      <c r="E81" s="33">
        <v>23713</v>
      </c>
      <c r="F81" s="33">
        <v>34180</v>
      </c>
      <c r="G81" s="33">
        <v>37738</v>
      </c>
      <c r="H81" s="33">
        <v>5556</v>
      </c>
      <c r="I81" s="33">
        <v>13210</v>
      </c>
    </row>
    <row r="82" spans="1:9" x14ac:dyDescent="0.3">
      <c r="A82" s="33">
        <v>813</v>
      </c>
      <c r="B82" s="33" t="s">
        <v>132</v>
      </c>
      <c r="C82" s="33">
        <v>13586</v>
      </c>
      <c r="D82" s="33">
        <v>24862</v>
      </c>
      <c r="E82" s="33">
        <v>24606</v>
      </c>
      <c r="F82" s="33">
        <v>35146</v>
      </c>
      <c r="G82" s="33">
        <v>38579</v>
      </c>
      <c r="H82" s="33">
        <v>5652</v>
      </c>
      <c r="I82" s="33">
        <v>12716</v>
      </c>
    </row>
    <row r="83" spans="1:9" x14ac:dyDescent="0.3">
      <c r="A83" s="33">
        <v>815</v>
      </c>
      <c r="B83" s="33" t="s">
        <v>133</v>
      </c>
      <c r="C83" s="33">
        <v>66145</v>
      </c>
      <c r="D83" s="33">
        <v>85359</v>
      </c>
      <c r="E83" s="33">
        <v>79429</v>
      </c>
      <c r="F83" s="33">
        <v>116454</v>
      </c>
      <c r="G83" s="33">
        <v>128343</v>
      </c>
      <c r="H83" s="33">
        <v>21699</v>
      </c>
      <c r="I83" s="33">
        <v>39516</v>
      </c>
    </row>
    <row r="84" spans="1:9" x14ac:dyDescent="0.3">
      <c r="A84" s="33">
        <v>816</v>
      </c>
      <c r="B84" s="33" t="s">
        <v>134</v>
      </c>
      <c r="C84" s="33">
        <v>20542</v>
      </c>
      <c r="D84" s="33">
        <v>25807</v>
      </c>
      <c r="E84" s="33">
        <v>24161</v>
      </c>
      <c r="F84" s="33">
        <v>37064</v>
      </c>
      <c r="G84" s="33">
        <v>45130</v>
      </c>
      <c r="H84" s="33">
        <v>6631</v>
      </c>
      <c r="I84" s="33">
        <v>31448</v>
      </c>
    </row>
    <row r="85" spans="1:9" x14ac:dyDescent="0.3">
      <c r="A85" s="33">
        <v>821</v>
      </c>
      <c r="B85" s="33" t="s">
        <v>135</v>
      </c>
      <c r="C85" s="33">
        <v>26078</v>
      </c>
      <c r="D85" s="33">
        <v>39545</v>
      </c>
      <c r="E85" s="33">
        <v>38989</v>
      </c>
      <c r="F85" s="33">
        <v>56149</v>
      </c>
      <c r="G85" s="33">
        <v>61746</v>
      </c>
      <c r="H85" s="33">
        <v>8111</v>
      </c>
      <c r="I85" s="33">
        <v>23105</v>
      </c>
    </row>
    <row r="86" spans="1:9" x14ac:dyDescent="0.3">
      <c r="A86" s="33">
        <v>822</v>
      </c>
      <c r="B86" s="33" t="s">
        <v>136</v>
      </c>
      <c r="C86" s="33">
        <v>11872</v>
      </c>
      <c r="D86" s="33">
        <v>28557</v>
      </c>
      <c r="E86" s="33">
        <v>26443</v>
      </c>
      <c r="F86" s="33">
        <v>38140</v>
      </c>
      <c r="G86" s="33">
        <v>42247</v>
      </c>
      <c r="H86" s="33">
        <v>6328</v>
      </c>
      <c r="I86" s="33">
        <v>14045</v>
      </c>
    </row>
    <row r="87" spans="1:9" x14ac:dyDescent="0.3">
      <c r="A87" s="33">
        <v>823</v>
      </c>
      <c r="B87" s="33" t="s">
        <v>137</v>
      </c>
      <c r="C87" s="33">
        <v>18077</v>
      </c>
      <c r="D87" s="33">
        <v>42981</v>
      </c>
      <c r="E87" s="33">
        <v>40091</v>
      </c>
      <c r="F87" s="33">
        <v>60162</v>
      </c>
      <c r="G87" s="33">
        <v>65439</v>
      </c>
      <c r="H87" s="33">
        <v>9223</v>
      </c>
      <c r="I87" s="33">
        <v>20026</v>
      </c>
    </row>
    <row r="88" spans="1:9" x14ac:dyDescent="0.3">
      <c r="A88" s="33">
        <v>825</v>
      </c>
      <c r="B88" s="33" t="s">
        <v>23</v>
      </c>
      <c r="C88" s="33">
        <v>47168</v>
      </c>
      <c r="D88" s="33">
        <v>85987</v>
      </c>
      <c r="E88" s="33">
        <v>78152</v>
      </c>
      <c r="F88" s="33">
        <v>121071</v>
      </c>
      <c r="G88" s="33">
        <v>131736</v>
      </c>
      <c r="H88" s="33">
        <v>19720</v>
      </c>
      <c r="I88" s="33">
        <v>37107</v>
      </c>
    </row>
    <row r="89" spans="1:9" x14ac:dyDescent="0.3">
      <c r="A89" s="33">
        <v>826</v>
      </c>
      <c r="B89" s="33" t="s">
        <v>13</v>
      </c>
      <c r="C89" s="33">
        <v>28002</v>
      </c>
      <c r="D89" s="33">
        <v>47673</v>
      </c>
      <c r="E89" s="33">
        <v>44214</v>
      </c>
      <c r="F89" s="33">
        <v>67273</v>
      </c>
      <c r="G89" s="33">
        <v>72478</v>
      </c>
      <c r="H89" s="33">
        <v>9359</v>
      </c>
      <c r="I89" s="33">
        <v>18505</v>
      </c>
    </row>
    <row r="90" spans="1:9" x14ac:dyDescent="0.3">
      <c r="A90" s="33">
        <v>830</v>
      </c>
      <c r="B90" s="33" t="s">
        <v>138</v>
      </c>
      <c r="C90" s="33">
        <v>83970</v>
      </c>
      <c r="D90" s="33">
        <v>109737</v>
      </c>
      <c r="E90" s="33">
        <v>104147</v>
      </c>
      <c r="F90" s="33">
        <v>153109</v>
      </c>
      <c r="G90" s="33">
        <v>169437</v>
      </c>
      <c r="H90" s="33">
        <v>27323</v>
      </c>
      <c r="I90" s="33">
        <v>58641</v>
      </c>
    </row>
    <row r="91" spans="1:9" x14ac:dyDescent="0.3">
      <c r="A91" s="33">
        <v>831</v>
      </c>
      <c r="B91" s="33" t="s">
        <v>139</v>
      </c>
      <c r="C91" s="33">
        <v>29120</v>
      </c>
      <c r="D91" s="33">
        <v>42877</v>
      </c>
      <c r="E91" s="33">
        <v>40769</v>
      </c>
      <c r="F91" s="33">
        <v>58868</v>
      </c>
      <c r="G91" s="33">
        <v>65840</v>
      </c>
      <c r="H91" s="33">
        <v>8982</v>
      </c>
      <c r="I91" s="33">
        <v>28059</v>
      </c>
    </row>
    <row r="92" spans="1:9" x14ac:dyDescent="0.3">
      <c r="A92" s="33">
        <v>835</v>
      </c>
      <c r="B92" s="33" t="s">
        <v>140</v>
      </c>
      <c r="C92" s="33">
        <v>33855</v>
      </c>
      <c r="D92" s="33">
        <v>58489</v>
      </c>
      <c r="E92" s="33">
        <v>53440</v>
      </c>
      <c r="F92" s="33">
        <v>77381</v>
      </c>
      <c r="G92" s="33">
        <v>85462</v>
      </c>
      <c r="H92" s="33">
        <v>14567</v>
      </c>
      <c r="I92" s="33">
        <v>25343</v>
      </c>
    </row>
    <row r="93" spans="1:9" x14ac:dyDescent="0.3">
      <c r="A93" s="33">
        <v>836</v>
      </c>
      <c r="B93" s="33" t="s">
        <v>141</v>
      </c>
      <c r="C93" s="33">
        <v>10001</v>
      </c>
      <c r="D93" s="33">
        <v>20621</v>
      </c>
      <c r="E93" s="33">
        <v>18968</v>
      </c>
      <c r="F93" s="33">
        <v>30072</v>
      </c>
      <c r="G93" s="33">
        <v>33323</v>
      </c>
      <c r="H93" s="33">
        <v>5037</v>
      </c>
      <c r="I93" s="33">
        <v>11074</v>
      </c>
    </row>
    <row r="94" spans="1:9" x14ac:dyDescent="0.3">
      <c r="A94" s="33">
        <v>837</v>
      </c>
      <c r="B94" s="33" t="s">
        <v>142</v>
      </c>
      <c r="C94" s="33">
        <v>2945</v>
      </c>
      <c r="D94" s="33">
        <v>24827</v>
      </c>
      <c r="E94" s="33">
        <v>23021</v>
      </c>
      <c r="F94" s="33">
        <v>35253</v>
      </c>
      <c r="G94" s="33">
        <v>41389</v>
      </c>
      <c r="H94" s="33">
        <v>5769</v>
      </c>
      <c r="I94" s="33">
        <v>25542</v>
      </c>
    </row>
    <row r="95" spans="1:9" x14ac:dyDescent="0.3">
      <c r="A95" s="33">
        <v>840</v>
      </c>
      <c r="B95" s="33" t="s">
        <v>143</v>
      </c>
      <c r="C95" s="33">
        <v>53069</v>
      </c>
      <c r="D95" s="33">
        <v>72798</v>
      </c>
      <c r="E95" s="33">
        <v>68820</v>
      </c>
      <c r="F95" s="33">
        <v>100347</v>
      </c>
      <c r="G95" s="33">
        <v>114313</v>
      </c>
      <c r="H95" s="33">
        <v>17224</v>
      </c>
      <c r="I95" s="33">
        <v>51846</v>
      </c>
    </row>
    <row r="96" spans="1:9" x14ac:dyDescent="0.3">
      <c r="A96" s="33">
        <v>841</v>
      </c>
      <c r="B96" s="33" t="s">
        <v>144</v>
      </c>
      <c r="C96" s="33">
        <v>3109</v>
      </c>
      <c r="D96" s="33">
        <v>16426</v>
      </c>
      <c r="E96" s="33">
        <v>16089</v>
      </c>
      <c r="F96" s="33">
        <v>22497</v>
      </c>
      <c r="G96" s="33">
        <v>24723</v>
      </c>
      <c r="H96" s="33">
        <v>3744</v>
      </c>
      <c r="I96" s="33">
        <v>7961</v>
      </c>
    </row>
    <row r="97" spans="1:9" x14ac:dyDescent="0.3">
      <c r="A97" s="33">
        <v>845</v>
      </c>
      <c r="B97" s="33" t="s">
        <v>24</v>
      </c>
      <c r="C97" s="33">
        <v>43706</v>
      </c>
      <c r="D97" s="33">
        <v>69741</v>
      </c>
      <c r="E97" s="33">
        <v>67662</v>
      </c>
      <c r="F97" s="33">
        <v>105937</v>
      </c>
      <c r="G97" s="33">
        <v>117794</v>
      </c>
      <c r="H97" s="33">
        <v>18687</v>
      </c>
      <c r="I97" s="33">
        <v>37296</v>
      </c>
    </row>
    <row r="98" spans="1:9" x14ac:dyDescent="0.3">
      <c r="A98" s="33">
        <v>846</v>
      </c>
      <c r="B98" s="33" t="s">
        <v>12</v>
      </c>
      <c r="C98" s="33">
        <v>29784</v>
      </c>
      <c r="D98" s="33">
        <v>34292</v>
      </c>
      <c r="E98" s="33">
        <v>33253</v>
      </c>
      <c r="F98" s="33">
        <v>51429</v>
      </c>
      <c r="G98" s="33">
        <v>60331</v>
      </c>
      <c r="H98" s="33">
        <v>8690</v>
      </c>
      <c r="I98" s="33">
        <v>42979</v>
      </c>
    </row>
    <row r="99" spans="1:9" x14ac:dyDescent="0.3">
      <c r="A99" s="33">
        <v>850</v>
      </c>
      <c r="B99" s="33" t="s">
        <v>25</v>
      </c>
      <c r="C99" s="33">
        <v>136839</v>
      </c>
      <c r="D99" s="33">
        <v>185284</v>
      </c>
      <c r="E99" s="33">
        <v>182981</v>
      </c>
      <c r="F99" s="33">
        <v>282890</v>
      </c>
      <c r="G99" s="33">
        <v>312226</v>
      </c>
      <c r="H99" s="33">
        <v>48100</v>
      </c>
      <c r="I99" s="33">
        <v>98725</v>
      </c>
    </row>
    <row r="100" spans="1:9" x14ac:dyDescent="0.3">
      <c r="A100" s="33">
        <v>851</v>
      </c>
      <c r="B100" s="33" t="s">
        <v>29</v>
      </c>
      <c r="C100" s="33">
        <v>15816</v>
      </c>
      <c r="D100" s="33">
        <v>26916</v>
      </c>
      <c r="E100" s="33">
        <v>26860</v>
      </c>
      <c r="F100" s="33">
        <v>43791</v>
      </c>
      <c r="G100" s="33">
        <v>51832</v>
      </c>
      <c r="H100" s="33">
        <v>7124</v>
      </c>
      <c r="I100" s="33">
        <v>32917</v>
      </c>
    </row>
    <row r="101" spans="1:9" x14ac:dyDescent="0.3">
      <c r="A101" s="33">
        <v>852</v>
      </c>
      <c r="B101" s="33" t="s">
        <v>31</v>
      </c>
      <c r="C101" s="33">
        <v>20889</v>
      </c>
      <c r="D101" s="33">
        <v>32680</v>
      </c>
      <c r="E101" s="33">
        <v>32407</v>
      </c>
      <c r="F101" s="33">
        <v>49740</v>
      </c>
      <c r="G101" s="33">
        <v>60048</v>
      </c>
      <c r="H101" s="33">
        <v>7900</v>
      </c>
      <c r="I101" s="33">
        <v>44348</v>
      </c>
    </row>
    <row r="102" spans="1:9" x14ac:dyDescent="0.3">
      <c r="A102" s="33">
        <v>855</v>
      </c>
      <c r="B102" s="33" t="s">
        <v>145</v>
      </c>
      <c r="C102" s="33">
        <v>27985</v>
      </c>
      <c r="D102" s="33">
        <v>101820</v>
      </c>
      <c r="E102" s="33">
        <v>94784</v>
      </c>
      <c r="F102" s="33">
        <v>136097</v>
      </c>
      <c r="G102" s="33">
        <v>154480</v>
      </c>
      <c r="H102" s="33">
        <v>24118</v>
      </c>
      <c r="I102" s="33">
        <v>60633</v>
      </c>
    </row>
    <row r="103" spans="1:9" x14ac:dyDescent="0.3">
      <c r="A103" s="33">
        <v>856</v>
      </c>
      <c r="B103" s="33" t="s">
        <v>146</v>
      </c>
      <c r="C103" s="33">
        <v>46891</v>
      </c>
      <c r="D103" s="33">
        <v>55207</v>
      </c>
      <c r="E103" s="33">
        <v>54328</v>
      </c>
      <c r="F103" s="33">
        <v>82238</v>
      </c>
      <c r="G103" s="33">
        <v>93338</v>
      </c>
      <c r="H103" s="33">
        <v>12503</v>
      </c>
      <c r="I103" s="33">
        <v>51388</v>
      </c>
    </row>
    <row r="104" spans="1:9" x14ac:dyDescent="0.3">
      <c r="A104" s="33">
        <v>857</v>
      </c>
      <c r="B104" s="33" t="s">
        <v>147</v>
      </c>
      <c r="C104" s="33">
        <v>891</v>
      </c>
      <c r="D104" s="33">
        <v>5914</v>
      </c>
      <c r="E104" s="33">
        <v>5655</v>
      </c>
      <c r="F104" s="33">
        <v>7693</v>
      </c>
      <c r="G104" s="33">
        <v>8466</v>
      </c>
      <c r="H104" s="33">
        <v>1815</v>
      </c>
      <c r="I104" s="33">
        <v>2378</v>
      </c>
    </row>
    <row r="105" spans="1:9" x14ac:dyDescent="0.3">
      <c r="A105" s="33">
        <v>860</v>
      </c>
      <c r="B105" s="33" t="s">
        <v>148</v>
      </c>
      <c r="C105" s="33">
        <v>79573</v>
      </c>
      <c r="D105" s="33">
        <v>125778</v>
      </c>
      <c r="E105" s="33">
        <v>118360</v>
      </c>
      <c r="F105" s="33">
        <v>168248</v>
      </c>
      <c r="G105" s="33">
        <v>187724</v>
      </c>
      <c r="H105" s="33">
        <v>29455</v>
      </c>
      <c r="I105" s="33">
        <v>70876</v>
      </c>
    </row>
    <row r="106" spans="1:9" x14ac:dyDescent="0.3">
      <c r="A106" s="33">
        <v>861</v>
      </c>
      <c r="B106" s="33" t="s">
        <v>149</v>
      </c>
      <c r="C106" s="33">
        <v>18232</v>
      </c>
      <c r="D106" s="33">
        <v>38465</v>
      </c>
      <c r="E106" s="33">
        <v>37524</v>
      </c>
      <c r="F106" s="33">
        <v>55992</v>
      </c>
      <c r="G106" s="33">
        <v>62485</v>
      </c>
      <c r="H106" s="33">
        <v>8506</v>
      </c>
      <c r="I106" s="33">
        <v>25771</v>
      </c>
    </row>
    <row r="107" spans="1:9" x14ac:dyDescent="0.3">
      <c r="A107" s="33">
        <v>865</v>
      </c>
      <c r="B107" s="33" t="s">
        <v>150</v>
      </c>
      <c r="C107" s="33">
        <v>32350</v>
      </c>
      <c r="D107" s="33">
        <v>71434</v>
      </c>
      <c r="E107" s="33">
        <v>66588</v>
      </c>
      <c r="F107" s="33">
        <v>103885</v>
      </c>
      <c r="G107" s="33">
        <v>114331</v>
      </c>
      <c r="H107" s="33">
        <v>17871</v>
      </c>
      <c r="I107" s="33">
        <v>34424</v>
      </c>
    </row>
    <row r="108" spans="1:9" x14ac:dyDescent="0.3">
      <c r="A108" s="33">
        <v>866</v>
      </c>
      <c r="B108" s="33" t="s">
        <v>151</v>
      </c>
      <c r="C108" s="33">
        <v>12636</v>
      </c>
      <c r="D108" s="33">
        <v>34204</v>
      </c>
      <c r="E108" s="33">
        <v>33143</v>
      </c>
      <c r="F108" s="33">
        <v>49508</v>
      </c>
      <c r="G108" s="33">
        <v>54286</v>
      </c>
      <c r="H108" s="33">
        <v>7583</v>
      </c>
      <c r="I108" s="33">
        <v>16797</v>
      </c>
    </row>
    <row r="109" spans="1:9" x14ac:dyDescent="0.3">
      <c r="A109" s="33">
        <v>867</v>
      </c>
      <c r="B109" s="33" t="s">
        <v>22</v>
      </c>
      <c r="C109" s="33">
        <v>16147</v>
      </c>
      <c r="D109" s="33">
        <v>18154</v>
      </c>
      <c r="E109" s="33">
        <v>17022</v>
      </c>
      <c r="F109" s="33">
        <v>28387</v>
      </c>
      <c r="G109" s="33">
        <v>30890</v>
      </c>
      <c r="H109" s="33">
        <v>4826</v>
      </c>
      <c r="I109" s="33">
        <v>8668</v>
      </c>
    </row>
    <row r="110" spans="1:9" x14ac:dyDescent="0.3">
      <c r="A110" s="33">
        <v>868</v>
      </c>
      <c r="B110" s="33" t="s">
        <v>35</v>
      </c>
      <c r="C110" s="33">
        <v>10854</v>
      </c>
      <c r="D110" s="33">
        <v>22268</v>
      </c>
      <c r="E110" s="33">
        <v>20389</v>
      </c>
      <c r="F110" s="33">
        <v>34034</v>
      </c>
      <c r="G110" s="33">
        <v>36585</v>
      </c>
      <c r="H110" s="33">
        <v>5788</v>
      </c>
      <c r="I110" s="33">
        <v>8415</v>
      </c>
    </row>
    <row r="111" spans="1:9" x14ac:dyDescent="0.3">
      <c r="A111" s="33">
        <v>869</v>
      </c>
      <c r="B111" s="33" t="s">
        <v>33</v>
      </c>
      <c r="C111" s="33">
        <v>17739</v>
      </c>
      <c r="D111" s="33">
        <v>26656</v>
      </c>
      <c r="E111" s="33">
        <v>24216</v>
      </c>
      <c r="F111" s="33">
        <v>35841</v>
      </c>
      <c r="G111" s="33">
        <v>38862</v>
      </c>
      <c r="H111" s="33">
        <v>6189</v>
      </c>
      <c r="I111" s="33">
        <v>9703</v>
      </c>
    </row>
    <row r="112" spans="1:9" x14ac:dyDescent="0.3">
      <c r="A112" s="33">
        <v>870</v>
      </c>
      <c r="B112" s="33" t="s">
        <v>14</v>
      </c>
      <c r="C112" s="33">
        <v>13303</v>
      </c>
      <c r="D112" s="33">
        <v>22429</v>
      </c>
      <c r="E112" s="33">
        <v>20765</v>
      </c>
      <c r="F112" s="33">
        <v>36936</v>
      </c>
      <c r="G112" s="33">
        <v>41617</v>
      </c>
      <c r="H112" s="33">
        <v>5097</v>
      </c>
      <c r="I112" s="33">
        <v>20542</v>
      </c>
    </row>
    <row r="113" spans="1:9" x14ac:dyDescent="0.3">
      <c r="A113" s="33">
        <v>871</v>
      </c>
      <c r="B113" s="33" t="s">
        <v>30</v>
      </c>
      <c r="C113" s="33">
        <v>11407</v>
      </c>
      <c r="D113" s="33">
        <v>29703</v>
      </c>
      <c r="E113" s="33">
        <v>27490</v>
      </c>
      <c r="F113" s="33">
        <v>41097</v>
      </c>
      <c r="G113" s="33">
        <v>44328</v>
      </c>
      <c r="H113" s="33">
        <v>5252</v>
      </c>
      <c r="I113" s="33">
        <v>11730</v>
      </c>
    </row>
    <row r="114" spans="1:9" x14ac:dyDescent="0.3">
      <c r="A114" s="33">
        <v>872</v>
      </c>
      <c r="B114" s="33" t="s">
        <v>36</v>
      </c>
      <c r="C114" s="33">
        <v>17695</v>
      </c>
      <c r="D114" s="33">
        <v>26625</v>
      </c>
      <c r="E114" s="33">
        <v>24574</v>
      </c>
      <c r="F114" s="33">
        <v>37758</v>
      </c>
      <c r="G114" s="33">
        <v>41388</v>
      </c>
      <c r="H114" s="33">
        <v>5970</v>
      </c>
      <c r="I114" s="33">
        <v>9902</v>
      </c>
    </row>
    <row r="115" spans="1:9" x14ac:dyDescent="0.3">
      <c r="A115" s="33">
        <v>873</v>
      </c>
      <c r="B115" s="33" t="s">
        <v>152</v>
      </c>
      <c r="C115" s="33">
        <v>42016</v>
      </c>
      <c r="D115" s="33">
        <v>88546</v>
      </c>
      <c r="E115" s="33">
        <v>84966</v>
      </c>
      <c r="F115" s="33">
        <v>133905</v>
      </c>
      <c r="G115" s="33">
        <v>150472</v>
      </c>
      <c r="H115" s="33">
        <v>22051</v>
      </c>
      <c r="I115" s="33">
        <v>61164</v>
      </c>
    </row>
    <row r="116" spans="1:9" x14ac:dyDescent="0.3">
      <c r="A116" s="33">
        <v>874</v>
      </c>
      <c r="B116" s="33" t="s">
        <v>153</v>
      </c>
      <c r="C116" s="33">
        <v>19732</v>
      </c>
      <c r="D116" s="33">
        <v>38125</v>
      </c>
      <c r="E116" s="33">
        <v>35408</v>
      </c>
      <c r="F116" s="33">
        <v>47918</v>
      </c>
      <c r="G116" s="33">
        <v>52107</v>
      </c>
      <c r="H116" s="33">
        <v>6865</v>
      </c>
      <c r="I116" s="33">
        <v>16360</v>
      </c>
    </row>
    <row r="117" spans="1:9" x14ac:dyDescent="0.3">
      <c r="A117" s="33">
        <v>876</v>
      </c>
      <c r="B117" s="33" t="s">
        <v>154</v>
      </c>
      <c r="C117" s="33">
        <v>13776</v>
      </c>
      <c r="D117" s="33">
        <v>20093</v>
      </c>
      <c r="E117" s="33">
        <v>19387</v>
      </c>
      <c r="F117" s="33">
        <v>28214</v>
      </c>
      <c r="G117" s="33">
        <v>30984</v>
      </c>
      <c r="H117" s="33">
        <v>4509</v>
      </c>
      <c r="I117" s="33">
        <v>10268</v>
      </c>
    </row>
    <row r="118" spans="1:9" x14ac:dyDescent="0.3">
      <c r="A118" s="33">
        <v>877</v>
      </c>
      <c r="B118" s="33" t="s">
        <v>155</v>
      </c>
      <c r="C118" s="33">
        <v>22077</v>
      </c>
      <c r="D118" s="33">
        <v>33128</v>
      </c>
      <c r="E118" s="33">
        <v>31903</v>
      </c>
      <c r="F118" s="33">
        <v>44823</v>
      </c>
      <c r="G118" s="33">
        <v>49061</v>
      </c>
      <c r="H118" s="33">
        <v>7372</v>
      </c>
      <c r="I118" s="33">
        <v>15898</v>
      </c>
    </row>
    <row r="119" spans="1:9" x14ac:dyDescent="0.3">
      <c r="A119" s="33">
        <v>878</v>
      </c>
      <c r="B119" s="33" t="s">
        <v>156</v>
      </c>
      <c r="C119" s="33">
        <v>59881</v>
      </c>
      <c r="D119" s="33">
        <v>101233</v>
      </c>
      <c r="E119" s="33">
        <v>96406</v>
      </c>
      <c r="F119" s="33">
        <v>143307</v>
      </c>
      <c r="G119" s="33">
        <v>161412</v>
      </c>
      <c r="H119" s="33">
        <v>25093</v>
      </c>
      <c r="I119" s="33">
        <v>62658</v>
      </c>
    </row>
    <row r="120" spans="1:9" x14ac:dyDescent="0.3">
      <c r="A120" s="33">
        <v>879</v>
      </c>
      <c r="B120" s="33" t="s">
        <v>157</v>
      </c>
      <c r="C120" s="33">
        <v>18678</v>
      </c>
      <c r="D120" s="33">
        <v>40470</v>
      </c>
      <c r="E120" s="33">
        <v>36883</v>
      </c>
      <c r="F120" s="33">
        <v>52124</v>
      </c>
      <c r="G120" s="33">
        <v>61055</v>
      </c>
      <c r="H120" s="33">
        <v>8799</v>
      </c>
      <c r="I120" s="33">
        <v>35882</v>
      </c>
    </row>
    <row r="121" spans="1:9" x14ac:dyDescent="0.3">
      <c r="A121" s="33">
        <v>880</v>
      </c>
      <c r="B121" s="33" t="s">
        <v>158</v>
      </c>
      <c r="C121" s="33">
        <v>4827</v>
      </c>
      <c r="D121" s="33">
        <v>20005</v>
      </c>
      <c r="E121" s="33">
        <v>18337</v>
      </c>
      <c r="F121" s="33">
        <v>25120</v>
      </c>
      <c r="G121" s="33">
        <v>27857</v>
      </c>
      <c r="H121" s="33">
        <v>4466</v>
      </c>
      <c r="I121" s="33">
        <v>9480</v>
      </c>
    </row>
    <row r="122" spans="1:9" x14ac:dyDescent="0.3">
      <c r="A122" s="33">
        <v>881</v>
      </c>
      <c r="B122" s="33" t="s">
        <v>159</v>
      </c>
      <c r="C122" s="33">
        <v>92285</v>
      </c>
      <c r="D122" s="33">
        <v>215341</v>
      </c>
      <c r="E122" s="33">
        <v>203593</v>
      </c>
      <c r="F122" s="33">
        <v>303677</v>
      </c>
      <c r="G122" s="33">
        <v>335146</v>
      </c>
      <c r="H122" s="33">
        <v>50565</v>
      </c>
      <c r="I122" s="33">
        <v>115158</v>
      </c>
    </row>
    <row r="123" spans="1:9" x14ac:dyDescent="0.3">
      <c r="A123" s="33">
        <v>882</v>
      </c>
      <c r="B123" s="33" t="s">
        <v>160</v>
      </c>
      <c r="C123" s="33">
        <v>14208</v>
      </c>
      <c r="D123" s="33">
        <v>30047</v>
      </c>
      <c r="E123" s="33">
        <v>27506</v>
      </c>
      <c r="F123" s="33">
        <v>38580</v>
      </c>
      <c r="G123" s="33">
        <v>42432</v>
      </c>
      <c r="H123" s="33">
        <v>6091</v>
      </c>
      <c r="I123" s="33">
        <v>14218</v>
      </c>
    </row>
    <row r="124" spans="1:9" x14ac:dyDescent="0.3">
      <c r="A124" s="33">
        <v>883</v>
      </c>
      <c r="B124" s="33" t="s">
        <v>161</v>
      </c>
      <c r="C124" s="33">
        <v>5664</v>
      </c>
      <c r="D124" s="33">
        <v>28121</v>
      </c>
      <c r="E124" s="33">
        <v>27419</v>
      </c>
      <c r="F124" s="33">
        <v>41040</v>
      </c>
      <c r="G124" s="33">
        <v>44783</v>
      </c>
      <c r="H124" s="33">
        <v>6005</v>
      </c>
      <c r="I124" s="33">
        <v>13658</v>
      </c>
    </row>
    <row r="125" spans="1:9" x14ac:dyDescent="0.3">
      <c r="A125" s="33">
        <v>884</v>
      </c>
      <c r="B125" s="33" t="s">
        <v>162</v>
      </c>
      <c r="C125" s="33">
        <v>13279</v>
      </c>
      <c r="D125" s="33">
        <v>24432</v>
      </c>
      <c r="E125" s="33">
        <v>23682</v>
      </c>
      <c r="F125" s="33">
        <v>36056</v>
      </c>
      <c r="G125" s="33">
        <v>39815</v>
      </c>
      <c r="H125" s="33">
        <v>6433</v>
      </c>
      <c r="I125" s="33">
        <v>13041</v>
      </c>
    </row>
    <row r="126" spans="1:9" x14ac:dyDescent="0.3">
      <c r="A126" s="33">
        <v>885</v>
      </c>
      <c r="B126" s="33" t="s">
        <v>163</v>
      </c>
      <c r="C126" s="33">
        <v>41828</v>
      </c>
      <c r="D126" s="33">
        <v>82359</v>
      </c>
      <c r="E126" s="33">
        <v>77695</v>
      </c>
      <c r="F126" s="33">
        <v>114702</v>
      </c>
      <c r="G126" s="33">
        <v>127193</v>
      </c>
      <c r="H126" s="33">
        <v>19712</v>
      </c>
      <c r="I126" s="33">
        <v>44643</v>
      </c>
    </row>
    <row r="127" spans="1:9" x14ac:dyDescent="0.3">
      <c r="A127" s="33">
        <v>886</v>
      </c>
      <c r="B127" s="33" t="s">
        <v>11</v>
      </c>
      <c r="C127" s="33">
        <v>116830</v>
      </c>
      <c r="D127" s="33">
        <v>238398</v>
      </c>
      <c r="E127" s="33">
        <v>218250</v>
      </c>
      <c r="F127" s="33">
        <v>331328</v>
      </c>
      <c r="G127" s="33">
        <v>368669</v>
      </c>
      <c r="H127" s="33">
        <v>56640</v>
      </c>
      <c r="I127" s="33">
        <v>128092</v>
      </c>
    </row>
    <row r="128" spans="1:9" x14ac:dyDescent="0.3">
      <c r="A128" s="33">
        <v>887</v>
      </c>
      <c r="B128" s="33" t="s">
        <v>27</v>
      </c>
      <c r="C128" s="33">
        <v>17516</v>
      </c>
      <c r="D128" s="33">
        <v>46540</v>
      </c>
      <c r="E128" s="33">
        <v>42808</v>
      </c>
      <c r="F128" s="33">
        <v>63354</v>
      </c>
      <c r="G128" s="33">
        <v>70463</v>
      </c>
      <c r="H128" s="33">
        <v>10522</v>
      </c>
      <c r="I128" s="33">
        <v>27904</v>
      </c>
    </row>
    <row r="129" spans="1:9" x14ac:dyDescent="0.3">
      <c r="A129" s="33">
        <v>888</v>
      </c>
      <c r="B129" s="33" t="s">
        <v>164</v>
      </c>
      <c r="C129" s="33">
        <v>147242</v>
      </c>
      <c r="D129" s="33">
        <v>177471</v>
      </c>
      <c r="E129" s="33">
        <v>172218</v>
      </c>
      <c r="F129" s="33">
        <v>245078</v>
      </c>
      <c r="G129" s="33">
        <v>275207</v>
      </c>
      <c r="H129" s="33">
        <v>41438</v>
      </c>
      <c r="I129" s="33">
        <v>109943</v>
      </c>
    </row>
    <row r="130" spans="1:9" x14ac:dyDescent="0.3">
      <c r="A130" s="33">
        <v>889</v>
      </c>
      <c r="B130" s="33" t="s">
        <v>165</v>
      </c>
      <c r="C130" s="33">
        <v>17698</v>
      </c>
      <c r="D130" s="33">
        <v>27763</v>
      </c>
      <c r="E130" s="33">
        <v>26829</v>
      </c>
      <c r="F130" s="33">
        <v>37863</v>
      </c>
      <c r="G130" s="33">
        <v>41605</v>
      </c>
      <c r="H130" s="33">
        <v>6021</v>
      </c>
      <c r="I130" s="33">
        <v>12796</v>
      </c>
    </row>
    <row r="131" spans="1:9" x14ac:dyDescent="0.3">
      <c r="A131" s="33">
        <v>890</v>
      </c>
      <c r="B131" s="33" t="s">
        <v>166</v>
      </c>
      <c r="C131" s="33">
        <v>6672</v>
      </c>
      <c r="D131" s="33">
        <v>20033</v>
      </c>
      <c r="E131" s="33">
        <v>19848</v>
      </c>
      <c r="F131" s="33">
        <v>28589</v>
      </c>
      <c r="G131" s="33">
        <v>31789</v>
      </c>
      <c r="H131" s="33">
        <v>4943</v>
      </c>
      <c r="I131" s="33">
        <v>11790</v>
      </c>
    </row>
    <row r="132" spans="1:9" x14ac:dyDescent="0.3">
      <c r="A132" s="33">
        <v>891</v>
      </c>
      <c r="B132" s="33" t="s">
        <v>167</v>
      </c>
      <c r="C132" s="33">
        <v>59963</v>
      </c>
      <c r="D132" s="33">
        <v>119932</v>
      </c>
      <c r="E132" s="33">
        <v>112580</v>
      </c>
      <c r="F132" s="33">
        <v>163831</v>
      </c>
      <c r="G132" s="33">
        <v>181149</v>
      </c>
      <c r="H132" s="33">
        <v>27461</v>
      </c>
      <c r="I132" s="33">
        <v>63803</v>
      </c>
    </row>
    <row r="133" spans="1:9" x14ac:dyDescent="0.3">
      <c r="A133" s="33">
        <v>892</v>
      </c>
      <c r="B133" s="33" t="s">
        <v>168</v>
      </c>
      <c r="C133" s="33">
        <v>16098</v>
      </c>
      <c r="D133" s="33">
        <v>44556</v>
      </c>
      <c r="E133" s="33">
        <v>42897</v>
      </c>
      <c r="F133" s="33">
        <v>66185</v>
      </c>
      <c r="G133" s="33">
        <v>82313</v>
      </c>
      <c r="H133" s="33">
        <v>10995</v>
      </c>
      <c r="I133" s="33">
        <v>65133</v>
      </c>
    </row>
    <row r="134" spans="1:9" x14ac:dyDescent="0.3">
      <c r="A134" s="33">
        <v>893</v>
      </c>
      <c r="B134" s="33" t="s">
        <v>169</v>
      </c>
      <c r="C134" s="33">
        <v>25457</v>
      </c>
      <c r="D134" s="33">
        <v>39240</v>
      </c>
      <c r="E134" s="33">
        <v>37991</v>
      </c>
      <c r="F134" s="33">
        <v>59052</v>
      </c>
      <c r="G134" s="33">
        <v>65507</v>
      </c>
      <c r="H134" s="33">
        <v>11041</v>
      </c>
      <c r="I134" s="33">
        <v>21780</v>
      </c>
    </row>
    <row r="135" spans="1:9" x14ac:dyDescent="0.3">
      <c r="A135" s="33">
        <v>894</v>
      </c>
      <c r="B135" s="33" t="s">
        <v>170</v>
      </c>
      <c r="C135" s="33">
        <v>20151</v>
      </c>
      <c r="D135" s="33">
        <v>28929</v>
      </c>
      <c r="E135" s="33">
        <v>27697</v>
      </c>
      <c r="F135" s="33">
        <v>38949</v>
      </c>
      <c r="G135" s="33">
        <v>43451</v>
      </c>
      <c r="H135" s="33">
        <v>6376</v>
      </c>
      <c r="I135" s="33">
        <v>15540</v>
      </c>
    </row>
    <row r="136" spans="1:9" x14ac:dyDescent="0.3">
      <c r="A136" s="33">
        <v>895</v>
      </c>
      <c r="B136" s="33" t="s">
        <v>171</v>
      </c>
      <c r="C136" s="33">
        <v>25933</v>
      </c>
      <c r="D136" s="33">
        <v>54638</v>
      </c>
      <c r="E136" s="33">
        <v>51035</v>
      </c>
      <c r="F136" s="33">
        <v>74931</v>
      </c>
      <c r="G136" s="33">
        <v>82472</v>
      </c>
      <c r="H136" s="33">
        <v>12914</v>
      </c>
      <c r="I136" s="33">
        <v>25536</v>
      </c>
    </row>
    <row r="137" spans="1:9" x14ac:dyDescent="0.3">
      <c r="A137" s="33">
        <v>896</v>
      </c>
      <c r="B137" s="33" t="s">
        <v>172</v>
      </c>
      <c r="C137" s="33">
        <v>36214</v>
      </c>
      <c r="D137" s="33">
        <v>50231</v>
      </c>
      <c r="E137" s="33">
        <v>47311</v>
      </c>
      <c r="F137" s="33">
        <v>65980</v>
      </c>
      <c r="G137" s="33">
        <v>73874</v>
      </c>
      <c r="H137" s="33">
        <v>11271</v>
      </c>
      <c r="I137" s="33">
        <v>27859</v>
      </c>
    </row>
    <row r="138" spans="1:9" x14ac:dyDescent="0.3">
      <c r="A138" s="33">
        <v>908</v>
      </c>
      <c r="B138" s="33" t="s">
        <v>173</v>
      </c>
      <c r="C138" s="33">
        <v>31839</v>
      </c>
      <c r="D138" s="33">
        <v>75115</v>
      </c>
      <c r="E138" s="33">
        <v>72177</v>
      </c>
      <c r="F138" s="33">
        <v>105891</v>
      </c>
      <c r="G138" s="33">
        <v>118615</v>
      </c>
      <c r="H138" s="33">
        <v>18785</v>
      </c>
      <c r="I138" s="33">
        <v>43030</v>
      </c>
    </row>
    <row r="139" spans="1:9" x14ac:dyDescent="0.3">
      <c r="A139" s="33">
        <v>909</v>
      </c>
      <c r="B139" s="33" t="s">
        <v>174</v>
      </c>
      <c r="C139" s="33">
        <v>43715</v>
      </c>
      <c r="D139" s="33">
        <v>70575</v>
      </c>
      <c r="E139" s="33">
        <v>65935</v>
      </c>
      <c r="F139" s="33">
        <v>91898</v>
      </c>
      <c r="G139" s="33">
        <v>102048</v>
      </c>
      <c r="H139" s="33">
        <v>16126</v>
      </c>
      <c r="I139" s="33">
        <v>36340</v>
      </c>
    </row>
    <row r="140" spans="1:9" x14ac:dyDescent="0.3">
      <c r="A140" s="33">
        <v>916</v>
      </c>
      <c r="B140" s="33" t="s">
        <v>175</v>
      </c>
      <c r="C140" s="33">
        <v>42584</v>
      </c>
      <c r="D140" s="33">
        <v>90776</v>
      </c>
      <c r="E140" s="33">
        <v>84234</v>
      </c>
      <c r="F140" s="33">
        <v>125146</v>
      </c>
      <c r="G140" s="33">
        <v>139440</v>
      </c>
      <c r="H140" s="33">
        <v>21916</v>
      </c>
      <c r="I140" s="33">
        <v>48482</v>
      </c>
    </row>
    <row r="141" spans="1:9" x14ac:dyDescent="0.3">
      <c r="A141" s="33">
        <v>919</v>
      </c>
      <c r="B141" s="33" t="s">
        <v>176</v>
      </c>
      <c r="C141" s="33">
        <v>113638</v>
      </c>
      <c r="D141" s="33">
        <v>193521</v>
      </c>
      <c r="E141" s="33">
        <v>176866</v>
      </c>
      <c r="F141" s="33">
        <v>268062</v>
      </c>
      <c r="G141" s="33">
        <v>292120</v>
      </c>
      <c r="H141" s="33">
        <v>41738</v>
      </c>
      <c r="I141" s="33">
        <v>88709</v>
      </c>
    </row>
    <row r="142" spans="1:9" x14ac:dyDescent="0.3">
      <c r="A142" s="33">
        <v>921</v>
      </c>
      <c r="B142" s="33" t="s">
        <v>26</v>
      </c>
      <c r="C142" s="33">
        <v>12557</v>
      </c>
      <c r="D142" s="33">
        <v>18075</v>
      </c>
      <c r="E142" s="33">
        <v>16836</v>
      </c>
      <c r="F142" s="33">
        <v>25283</v>
      </c>
      <c r="G142" s="33">
        <v>28179</v>
      </c>
      <c r="H142" s="33">
        <v>4711</v>
      </c>
      <c r="I142" s="33">
        <v>9579</v>
      </c>
    </row>
    <row r="143" spans="1:9" x14ac:dyDescent="0.3">
      <c r="A143" s="33">
        <v>925</v>
      </c>
      <c r="B143" s="33" t="s">
        <v>177</v>
      </c>
      <c r="C143" s="33">
        <v>40992</v>
      </c>
      <c r="D143" s="33">
        <v>109837</v>
      </c>
      <c r="E143" s="33">
        <v>101248</v>
      </c>
      <c r="F143" s="33">
        <v>142813</v>
      </c>
      <c r="G143" s="33">
        <v>159796</v>
      </c>
      <c r="H143" s="33">
        <v>25432</v>
      </c>
      <c r="I143" s="33">
        <v>59291</v>
      </c>
    </row>
    <row r="144" spans="1:9" x14ac:dyDescent="0.3">
      <c r="A144" s="33">
        <v>926</v>
      </c>
      <c r="B144" s="33" t="s">
        <v>178</v>
      </c>
      <c r="C144" s="33">
        <v>63541</v>
      </c>
      <c r="D144" s="33">
        <v>117999</v>
      </c>
      <c r="E144" s="33">
        <v>112149</v>
      </c>
      <c r="F144" s="33">
        <v>168229</v>
      </c>
      <c r="G144" s="33">
        <v>188186</v>
      </c>
      <c r="H144" s="33">
        <v>28593</v>
      </c>
      <c r="I144" s="33">
        <v>73447</v>
      </c>
    </row>
    <row r="145" spans="1:9" x14ac:dyDescent="0.3">
      <c r="A145" s="33">
        <v>928</v>
      </c>
      <c r="B145" s="33" t="s">
        <v>179</v>
      </c>
      <c r="C145" s="33">
        <v>39510</v>
      </c>
      <c r="D145" s="33">
        <v>117944</v>
      </c>
      <c r="E145" s="33">
        <v>110870</v>
      </c>
      <c r="F145" s="33">
        <v>163373</v>
      </c>
      <c r="G145" s="33">
        <v>178919</v>
      </c>
      <c r="H145" s="33">
        <v>25570</v>
      </c>
      <c r="I145" s="33">
        <v>55293</v>
      </c>
    </row>
    <row r="146" spans="1:9" x14ac:dyDescent="0.3">
      <c r="A146" s="33">
        <v>929</v>
      </c>
      <c r="B146" s="33" t="s">
        <v>180</v>
      </c>
      <c r="C146" s="33">
        <v>31175</v>
      </c>
      <c r="D146" s="33">
        <v>46234</v>
      </c>
      <c r="E146" s="33">
        <v>42622</v>
      </c>
      <c r="F146" s="33">
        <v>59010</v>
      </c>
      <c r="G146" s="33">
        <v>65230</v>
      </c>
      <c r="H146" s="33">
        <v>10475</v>
      </c>
      <c r="I146" s="33">
        <v>21632</v>
      </c>
    </row>
    <row r="147" spans="1:9" x14ac:dyDescent="0.3">
      <c r="A147" s="33">
        <v>931</v>
      </c>
      <c r="B147" s="33" t="s">
        <v>28</v>
      </c>
      <c r="C147" s="33">
        <v>41779</v>
      </c>
      <c r="D147" s="33">
        <v>96683</v>
      </c>
      <c r="E147" s="33">
        <v>90242</v>
      </c>
      <c r="F147" s="33">
        <v>143225</v>
      </c>
      <c r="G147" s="33">
        <v>161713</v>
      </c>
      <c r="H147" s="33">
        <v>23671</v>
      </c>
      <c r="I147" s="33">
        <v>68484</v>
      </c>
    </row>
    <row r="148" spans="1:9" x14ac:dyDescent="0.3">
      <c r="A148" s="33">
        <v>933</v>
      </c>
      <c r="B148" s="33" t="s">
        <v>181</v>
      </c>
      <c r="C148" s="33">
        <v>37300</v>
      </c>
      <c r="D148" s="33">
        <v>73313</v>
      </c>
      <c r="E148" s="33">
        <v>71039</v>
      </c>
      <c r="F148" s="33">
        <v>109322</v>
      </c>
      <c r="G148" s="33">
        <v>120878</v>
      </c>
      <c r="H148" s="33">
        <v>19719</v>
      </c>
      <c r="I148" s="33">
        <v>37539</v>
      </c>
    </row>
    <row r="149" spans="1:9" x14ac:dyDescent="0.3">
      <c r="A149" s="33">
        <v>935</v>
      </c>
      <c r="B149" s="33" t="s">
        <v>182</v>
      </c>
      <c r="C149" s="33">
        <v>53548</v>
      </c>
      <c r="D149" s="33">
        <v>105817</v>
      </c>
      <c r="E149" s="33">
        <v>98714</v>
      </c>
      <c r="F149" s="33">
        <v>151208</v>
      </c>
      <c r="G149" s="33">
        <v>166396</v>
      </c>
      <c r="H149" s="33">
        <v>25496</v>
      </c>
      <c r="I149" s="33">
        <v>53890</v>
      </c>
    </row>
    <row r="150" spans="1:9" x14ac:dyDescent="0.3">
      <c r="A150" s="33">
        <v>936</v>
      </c>
      <c r="B150" s="33" t="s">
        <v>32</v>
      </c>
      <c r="C150" s="33">
        <v>92983</v>
      </c>
      <c r="D150" s="33">
        <v>159704</v>
      </c>
      <c r="E150" s="33">
        <v>152021</v>
      </c>
      <c r="F150" s="33">
        <v>259823</v>
      </c>
      <c r="G150" s="33">
        <v>285046</v>
      </c>
      <c r="H150" s="33">
        <v>41704</v>
      </c>
      <c r="I150" s="33">
        <v>88389</v>
      </c>
    </row>
    <row r="151" spans="1:9" x14ac:dyDescent="0.3">
      <c r="A151" s="33">
        <v>937</v>
      </c>
      <c r="B151" s="33" t="s">
        <v>183</v>
      </c>
      <c r="C151" s="33">
        <v>44535</v>
      </c>
      <c r="D151" s="33">
        <v>83320</v>
      </c>
      <c r="E151" s="33">
        <v>78060</v>
      </c>
      <c r="F151" s="33">
        <v>112791</v>
      </c>
      <c r="G151" s="33">
        <v>123729</v>
      </c>
      <c r="H151" s="33">
        <v>18902</v>
      </c>
      <c r="I151" s="33">
        <v>43978</v>
      </c>
    </row>
    <row r="152" spans="1:9" x14ac:dyDescent="0.3">
      <c r="A152" s="33">
        <v>938</v>
      </c>
      <c r="B152" s="33" t="s">
        <v>34</v>
      </c>
      <c r="C152" s="33">
        <v>77472</v>
      </c>
      <c r="D152" s="33">
        <v>117699</v>
      </c>
      <c r="E152" s="33">
        <v>112199</v>
      </c>
      <c r="F152" s="33">
        <v>171263</v>
      </c>
      <c r="G152" s="33">
        <v>188494</v>
      </c>
      <c r="H152" s="33">
        <v>28286</v>
      </c>
      <c r="I152" s="33">
        <v>56503</v>
      </c>
    </row>
  </sheetData>
  <autoFilter ref="A2:I15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6"/>
  <sheetViews>
    <sheetView showGridLines="0" tabSelected="1" showWhiteSpace="0" zoomScaleNormal="100" workbookViewId="0"/>
  </sheetViews>
  <sheetFormatPr defaultColWidth="9.109375" defaultRowHeight="13.8" x14ac:dyDescent="0.3"/>
  <cols>
    <col min="1" max="1" width="13.88671875" style="2" customWidth="1"/>
    <col min="2" max="2" width="9.6640625" style="2" customWidth="1"/>
    <col min="3" max="3" width="5.109375" style="4" customWidth="1"/>
    <col min="4" max="4" width="4.21875" style="2" customWidth="1"/>
    <col min="5" max="5" width="9.6640625" style="2" customWidth="1"/>
    <col min="6" max="6" width="4.77734375" style="2" customWidth="1"/>
    <col min="7" max="7" width="9.109375" style="2" customWidth="1"/>
    <col min="8" max="8" width="4.6640625" style="4" customWidth="1"/>
    <col min="9" max="9" width="9.109375" style="2" customWidth="1"/>
    <col min="10" max="10" width="4.109375" style="4" customWidth="1"/>
    <col min="11" max="11" width="8.88671875" style="2" customWidth="1"/>
    <col min="12" max="12" width="4.88671875" style="4" customWidth="1"/>
    <col min="13" max="13" width="8" style="2" customWidth="1"/>
    <col min="14" max="14" width="4.109375" style="4" customWidth="1"/>
    <col min="15" max="15" width="9.21875" style="5" customWidth="1"/>
    <col min="16" max="16" width="4.5546875" style="4" customWidth="1"/>
    <col min="17" max="17" width="8.44140625" style="2" customWidth="1"/>
    <col min="18" max="18" width="4" style="4" customWidth="1"/>
    <col min="19" max="19" width="6.6640625" style="2" customWidth="1"/>
    <col min="20" max="16384" width="9.109375" style="2"/>
  </cols>
  <sheetData>
    <row r="1" spans="1:22" s="23" customFormat="1" ht="14.4" thickBot="1" x14ac:dyDescent="0.3">
      <c r="A1" s="76" t="s">
        <v>213</v>
      </c>
      <c r="B1" s="6"/>
      <c r="C1" s="30"/>
      <c r="D1" s="6"/>
      <c r="E1" s="6"/>
      <c r="F1" s="6"/>
      <c r="G1" s="6"/>
      <c r="H1" s="22"/>
      <c r="I1" s="6"/>
      <c r="J1" s="22"/>
      <c r="K1" s="6"/>
      <c r="L1" s="22"/>
      <c r="M1" s="6"/>
      <c r="N1" s="22"/>
      <c r="O1" s="7"/>
      <c r="P1" s="22"/>
      <c r="Q1" s="6"/>
      <c r="R1" s="22"/>
    </row>
    <row r="2" spans="1:22" s="197" customFormat="1" ht="61.05" customHeight="1" thickBot="1" x14ac:dyDescent="0.3">
      <c r="A2" s="196" t="s">
        <v>3</v>
      </c>
      <c r="B2" s="65" t="s">
        <v>204</v>
      </c>
      <c r="C2" s="124" t="s">
        <v>211</v>
      </c>
      <c r="D2" s="65" t="s">
        <v>215</v>
      </c>
      <c r="E2" s="67" t="s">
        <v>217</v>
      </c>
      <c r="F2" s="124" t="s">
        <v>4</v>
      </c>
      <c r="G2" s="65" t="s">
        <v>198</v>
      </c>
      <c r="H2" s="125" t="s">
        <v>4</v>
      </c>
      <c r="I2" s="65" t="s">
        <v>218</v>
      </c>
      <c r="J2" s="125" t="s">
        <v>4</v>
      </c>
      <c r="K2" s="65" t="s">
        <v>216</v>
      </c>
      <c r="L2" s="125" t="s">
        <v>4</v>
      </c>
      <c r="M2" s="65" t="s">
        <v>199</v>
      </c>
      <c r="N2" s="125" t="s">
        <v>4</v>
      </c>
      <c r="O2" s="65" t="s">
        <v>200</v>
      </c>
      <c r="P2" s="125" t="s">
        <v>4</v>
      </c>
      <c r="Q2" s="126" t="s">
        <v>201</v>
      </c>
      <c r="R2" s="127" t="s">
        <v>4</v>
      </c>
    </row>
    <row r="3" spans="1:22" s="23" customFormat="1" ht="12.45" customHeight="1" x14ac:dyDescent="0.25">
      <c r="A3" s="93" t="s">
        <v>15</v>
      </c>
      <c r="B3" s="130">
        <v>21225725</v>
      </c>
      <c r="C3" s="95">
        <v>0.15230220472531569</v>
      </c>
      <c r="D3" s="96">
        <v>7</v>
      </c>
      <c r="E3" s="62">
        <v>8407153</v>
      </c>
      <c r="F3" s="143">
        <f>(E3/B3)</f>
        <v>0.39608319621591254</v>
      </c>
      <c r="G3" s="94">
        <v>2154597</v>
      </c>
      <c r="H3" s="110">
        <f t="shared" ref="H3:H13" si="0">(G3/B3)</f>
        <v>0.10150875882920371</v>
      </c>
      <c r="I3" s="94">
        <v>422470</v>
      </c>
      <c r="J3" s="110">
        <f t="shared" ref="J3:J13" si="1">(I3/B3)</f>
        <v>1.990367820180465E-2</v>
      </c>
      <c r="K3" s="94">
        <v>3210772</v>
      </c>
      <c r="L3" s="110">
        <f t="shared" ref="L3:L13" si="2">(K3/B3)</f>
        <v>0.15126795433371534</v>
      </c>
      <c r="M3" s="94">
        <v>675952</v>
      </c>
      <c r="N3" s="110">
        <f t="shared" ref="N3:N13" si="3">(M3/B3)</f>
        <v>3.1845885122887441E-2</v>
      </c>
      <c r="O3" s="183">
        <v>1394151</v>
      </c>
      <c r="P3" s="135">
        <f t="shared" ref="P3:P13" si="4">(O3/B3)</f>
        <v>6.5682138065955339E-2</v>
      </c>
      <c r="Q3" s="94">
        <v>168988</v>
      </c>
      <c r="R3" s="111">
        <f t="shared" ref="R3:R13" si="5">(Q3/B3)</f>
        <v>7.9614712807218602E-3</v>
      </c>
      <c r="S3" s="138"/>
    </row>
    <row r="4" spans="1:22" s="23" customFormat="1" ht="12.45" customHeight="1" x14ac:dyDescent="0.25">
      <c r="A4" s="35" t="s">
        <v>16</v>
      </c>
      <c r="B4" s="101">
        <v>50667116</v>
      </c>
      <c r="C4" s="11">
        <v>0.15429568675095204</v>
      </c>
      <c r="D4" s="15">
        <v>5</v>
      </c>
      <c r="E4" s="144">
        <v>18827025</v>
      </c>
      <c r="F4" s="145">
        <f t="shared" ref="F4:F13" si="6">(E4/B4)</f>
        <v>0.3715827243847864</v>
      </c>
      <c r="G4" s="24">
        <v>6777729</v>
      </c>
      <c r="H4" s="105">
        <f t="shared" si="0"/>
        <v>0.13376978077852308</v>
      </c>
      <c r="I4" s="24">
        <v>0</v>
      </c>
      <c r="J4" s="105">
        <f t="shared" si="1"/>
        <v>0</v>
      </c>
      <c r="K4" s="24">
        <v>1290996</v>
      </c>
      <c r="L4" s="105">
        <f t="shared" si="2"/>
        <v>2.5479958243528208E-2</v>
      </c>
      <c r="M4" s="24">
        <v>2044077</v>
      </c>
      <c r="N4" s="105">
        <f t="shared" si="3"/>
        <v>4.0343267218919662E-2</v>
      </c>
      <c r="O4" s="184">
        <v>2904741</v>
      </c>
      <c r="P4" s="134">
        <f t="shared" si="4"/>
        <v>5.7329906047938473E-2</v>
      </c>
      <c r="Q4" s="24">
        <v>1290996</v>
      </c>
      <c r="R4" s="112">
        <f t="shared" si="5"/>
        <v>2.5479958243528208E-2</v>
      </c>
      <c r="S4" s="138"/>
    </row>
    <row r="5" spans="1:22" s="23" customFormat="1" ht="12.45" customHeight="1" x14ac:dyDescent="0.25">
      <c r="A5" s="35" t="s">
        <v>21</v>
      </c>
      <c r="B5" s="101">
        <v>34801222</v>
      </c>
      <c r="C5" s="16">
        <v>0.18134443469694436</v>
      </c>
      <c r="D5" s="26">
        <v>1</v>
      </c>
      <c r="E5" s="144">
        <v>9940532</v>
      </c>
      <c r="F5" s="145">
        <f>(E5/B5)</f>
        <v>0.28563744112203876</v>
      </c>
      <c r="G5" s="24">
        <v>9940532</v>
      </c>
      <c r="H5" s="105">
        <f t="shared" si="0"/>
        <v>0.28563744112203876</v>
      </c>
      <c r="I5" s="24">
        <v>101434</v>
      </c>
      <c r="J5" s="105">
        <f t="shared" si="1"/>
        <v>2.9146677665514158E-3</v>
      </c>
      <c r="K5" s="24">
        <v>1622944</v>
      </c>
      <c r="L5" s="105">
        <f t="shared" si="2"/>
        <v>4.6634684264822653E-2</v>
      </c>
      <c r="M5" s="24">
        <v>253585</v>
      </c>
      <c r="N5" s="105">
        <f t="shared" si="3"/>
        <v>7.2866694163785401E-3</v>
      </c>
      <c r="O5" s="184">
        <v>152151</v>
      </c>
      <c r="P5" s="134">
        <f t="shared" si="4"/>
        <v>4.3720016498271239E-3</v>
      </c>
      <c r="Q5" s="24">
        <v>2079397</v>
      </c>
      <c r="R5" s="112">
        <f t="shared" si="5"/>
        <v>5.9750689214304029E-2</v>
      </c>
      <c r="S5" s="138"/>
    </row>
    <row r="6" spans="1:22" s="23" customFormat="1" ht="12.45" customHeight="1" x14ac:dyDescent="0.25">
      <c r="A6" s="35" t="s">
        <v>17</v>
      </c>
      <c r="B6" s="101">
        <v>24850287</v>
      </c>
      <c r="C6" s="16">
        <v>0.14344480457172765</v>
      </c>
      <c r="D6" s="26">
        <v>8</v>
      </c>
      <c r="E6" s="144">
        <v>8506671</v>
      </c>
      <c r="F6" s="145">
        <f t="shared" si="6"/>
        <v>0.34231681106942546</v>
      </c>
      <c r="G6" s="24">
        <v>4947142</v>
      </c>
      <c r="H6" s="105">
        <f t="shared" si="0"/>
        <v>0.19907786175668715</v>
      </c>
      <c r="I6" s="24">
        <v>0</v>
      </c>
      <c r="J6" s="105">
        <f t="shared" si="1"/>
        <v>0</v>
      </c>
      <c r="K6" s="24">
        <v>3197543</v>
      </c>
      <c r="L6" s="105">
        <f t="shared" si="2"/>
        <v>0.12867227650127341</v>
      </c>
      <c r="M6" s="24">
        <v>0</v>
      </c>
      <c r="N6" s="105">
        <f t="shared" si="3"/>
        <v>0</v>
      </c>
      <c r="O6" s="184">
        <v>904965</v>
      </c>
      <c r="P6" s="134">
        <f t="shared" si="4"/>
        <v>3.6416682028662287E-2</v>
      </c>
      <c r="Q6" s="24">
        <v>1447944</v>
      </c>
      <c r="R6" s="112">
        <f t="shared" si="5"/>
        <v>5.8266691245859654E-2</v>
      </c>
      <c r="S6" s="138"/>
    </row>
    <row r="7" spans="1:22" s="23" customFormat="1" ht="12.45" customHeight="1" x14ac:dyDescent="0.25">
      <c r="A7" s="37" t="s">
        <v>20</v>
      </c>
      <c r="B7" s="101">
        <v>37319887</v>
      </c>
      <c r="C7" s="16">
        <v>0.15779454897249201</v>
      </c>
      <c r="D7" s="26">
        <v>4</v>
      </c>
      <c r="E7" s="144">
        <v>17757110</v>
      </c>
      <c r="F7" s="145">
        <f t="shared" si="6"/>
        <v>0.47580824668627747</v>
      </c>
      <c r="G7" s="24">
        <v>5363372</v>
      </c>
      <c r="H7" s="105">
        <f t="shared" si="0"/>
        <v>0.14371351124401852</v>
      </c>
      <c r="I7" s="24">
        <v>144956</v>
      </c>
      <c r="J7" s="105">
        <f t="shared" si="1"/>
        <v>3.8841489525410409E-3</v>
      </c>
      <c r="K7" s="24">
        <v>1304604</v>
      </c>
      <c r="L7" s="105">
        <f t="shared" si="2"/>
        <v>3.4957340572869366E-2</v>
      </c>
      <c r="M7" s="24">
        <v>0</v>
      </c>
      <c r="N7" s="105">
        <f t="shared" si="3"/>
        <v>0</v>
      </c>
      <c r="O7" s="184">
        <v>0</v>
      </c>
      <c r="P7" s="134">
        <f t="shared" si="4"/>
        <v>0</v>
      </c>
      <c r="Q7" s="24">
        <v>507346</v>
      </c>
      <c r="R7" s="112">
        <f t="shared" si="5"/>
        <v>1.3594521333893642E-2</v>
      </c>
      <c r="S7" s="138"/>
      <c r="V7" s="25"/>
    </row>
    <row r="8" spans="1:22" s="23" customFormat="1" ht="12.45" customHeight="1" x14ac:dyDescent="0.25">
      <c r="A8" s="37" t="s">
        <v>66</v>
      </c>
      <c r="B8" s="101">
        <v>48696715</v>
      </c>
      <c r="C8" s="16">
        <v>0.15307345698297131</v>
      </c>
      <c r="D8" s="26">
        <v>6</v>
      </c>
      <c r="E8" s="144">
        <v>14206205</v>
      </c>
      <c r="F8" s="145">
        <f t="shared" si="6"/>
        <v>0.2917281997358549</v>
      </c>
      <c r="G8" s="24">
        <v>5291380</v>
      </c>
      <c r="H8" s="105">
        <f t="shared" si="0"/>
        <v>0.10865989625788926</v>
      </c>
      <c r="I8" s="24">
        <v>0</v>
      </c>
      <c r="J8" s="105">
        <f t="shared" si="1"/>
        <v>0</v>
      </c>
      <c r="K8" s="24">
        <v>2070540</v>
      </c>
      <c r="L8" s="105">
        <f t="shared" si="2"/>
        <v>4.2519089840043628E-2</v>
      </c>
      <c r="M8" s="24">
        <v>287575</v>
      </c>
      <c r="N8" s="105">
        <f t="shared" si="3"/>
        <v>5.9054291444505039E-3</v>
      </c>
      <c r="O8" s="184">
        <v>0</v>
      </c>
      <c r="P8" s="134">
        <f t="shared" si="4"/>
        <v>0</v>
      </c>
      <c r="Q8" s="24">
        <v>0</v>
      </c>
      <c r="R8" s="112">
        <f t="shared" si="5"/>
        <v>0</v>
      </c>
      <c r="S8" s="138"/>
      <c r="V8" s="25"/>
    </row>
    <row r="9" spans="1:22" s="23" customFormat="1" ht="12.45" customHeight="1" x14ac:dyDescent="0.25">
      <c r="A9" s="37" t="s">
        <v>18</v>
      </c>
      <c r="B9" s="101">
        <v>35185555</v>
      </c>
      <c r="C9" s="16">
        <v>0.16189197547010623</v>
      </c>
      <c r="D9" s="26">
        <v>2</v>
      </c>
      <c r="E9" s="144">
        <v>9132801</v>
      </c>
      <c r="F9" s="145">
        <f t="shared" si="6"/>
        <v>0.25956108977107223</v>
      </c>
      <c r="G9" s="24">
        <v>4973732</v>
      </c>
      <c r="H9" s="105">
        <f t="shared" si="0"/>
        <v>0.14135721320865907</v>
      </c>
      <c r="I9" s="24">
        <v>0</v>
      </c>
      <c r="J9" s="105">
        <f t="shared" si="1"/>
        <v>0</v>
      </c>
      <c r="K9" s="24">
        <v>814663</v>
      </c>
      <c r="L9" s="105">
        <f t="shared" si="2"/>
        <v>2.315333664624588E-2</v>
      </c>
      <c r="M9" s="24">
        <v>171508</v>
      </c>
      <c r="N9" s="105">
        <f t="shared" si="3"/>
        <v>4.8743866623675537E-3</v>
      </c>
      <c r="O9" s="184">
        <v>0</v>
      </c>
      <c r="P9" s="134">
        <f t="shared" si="4"/>
        <v>0</v>
      </c>
      <c r="Q9" s="24">
        <v>85754</v>
      </c>
      <c r="R9" s="112">
        <f t="shared" si="5"/>
        <v>2.4371933311837768E-3</v>
      </c>
      <c r="S9" s="138"/>
      <c r="V9" s="25"/>
    </row>
    <row r="10" spans="1:22" s="23" customFormat="1" ht="12.45" customHeight="1" x14ac:dyDescent="0.25">
      <c r="A10" s="37" t="s">
        <v>76</v>
      </c>
      <c r="B10" s="101">
        <v>35062745</v>
      </c>
      <c r="C10" s="16">
        <v>0.12910067834775557</v>
      </c>
      <c r="D10" s="26">
        <v>11</v>
      </c>
      <c r="E10" s="144">
        <v>11326260</v>
      </c>
      <c r="F10" s="145">
        <f t="shared" si="6"/>
        <v>0.32302833106763318</v>
      </c>
      <c r="G10" s="24">
        <v>3449361</v>
      </c>
      <c r="H10" s="105">
        <f t="shared" si="0"/>
        <v>9.8376809916051924E-2</v>
      </c>
      <c r="I10" s="24">
        <v>411864</v>
      </c>
      <c r="J10" s="105">
        <f t="shared" si="1"/>
        <v>1.1746484766095753E-2</v>
      </c>
      <c r="K10" s="24">
        <v>1184109</v>
      </c>
      <c r="L10" s="105">
        <f t="shared" si="2"/>
        <v>3.3771143702525284E-2</v>
      </c>
      <c r="M10" s="24">
        <v>51483</v>
      </c>
      <c r="N10" s="105">
        <f t="shared" si="3"/>
        <v>1.4683105957619691E-3</v>
      </c>
      <c r="O10" s="184">
        <v>154449</v>
      </c>
      <c r="P10" s="134">
        <f t="shared" si="4"/>
        <v>4.4049317872859074E-3</v>
      </c>
      <c r="Q10" s="24">
        <v>411864</v>
      </c>
      <c r="R10" s="112">
        <f t="shared" si="5"/>
        <v>1.1746484766095753E-2</v>
      </c>
      <c r="S10" s="138"/>
      <c r="V10" s="25"/>
    </row>
    <row r="11" spans="1:22" s="23" customFormat="1" ht="12.45" customHeight="1" x14ac:dyDescent="0.25">
      <c r="A11" s="38" t="s">
        <v>14</v>
      </c>
      <c r="B11" s="131">
        <v>18194886</v>
      </c>
      <c r="C11" s="104">
        <v>0.15891969010614748</v>
      </c>
      <c r="D11" s="27">
        <v>3</v>
      </c>
      <c r="E11" s="147">
        <v>7615911</v>
      </c>
      <c r="F11" s="106">
        <f t="shared" si="6"/>
        <v>0.41857426311986784</v>
      </c>
      <c r="G11" s="133">
        <v>2580254</v>
      </c>
      <c r="H11" s="106">
        <f t="shared" si="0"/>
        <v>0.14181204542858911</v>
      </c>
      <c r="I11" s="133">
        <v>291319</v>
      </c>
      <c r="J11" s="106">
        <f t="shared" si="1"/>
        <v>1.6011037387098772E-2</v>
      </c>
      <c r="K11" s="133">
        <v>957191</v>
      </c>
      <c r="L11" s="106">
        <f t="shared" si="2"/>
        <v>5.2607694271895961E-2</v>
      </c>
      <c r="M11" s="133">
        <v>166468</v>
      </c>
      <c r="N11" s="106">
        <f t="shared" si="3"/>
        <v>9.149164221199298E-3</v>
      </c>
      <c r="O11" s="185">
        <v>83234</v>
      </c>
      <c r="P11" s="106">
        <f t="shared" si="4"/>
        <v>4.574582110599649E-3</v>
      </c>
      <c r="Q11" s="133">
        <v>624255</v>
      </c>
      <c r="R11" s="114">
        <f t="shared" si="5"/>
        <v>3.4309365829497368E-2</v>
      </c>
      <c r="S11" s="138"/>
      <c r="V11" s="25"/>
    </row>
    <row r="12" spans="1:22" s="23" customFormat="1" ht="12.45" customHeight="1" x14ac:dyDescent="0.25">
      <c r="A12" s="37" t="s">
        <v>19</v>
      </c>
      <c r="B12" s="101">
        <v>52510614</v>
      </c>
      <c r="C12" s="16">
        <v>0.13053508494834887</v>
      </c>
      <c r="D12" s="26">
        <v>9</v>
      </c>
      <c r="E12" s="144">
        <v>11118246</v>
      </c>
      <c r="F12" s="145">
        <f t="shared" si="6"/>
        <v>0.21173330786038799</v>
      </c>
      <c r="G12" s="24">
        <v>1530773</v>
      </c>
      <c r="H12" s="105">
        <f t="shared" si="0"/>
        <v>2.9151687314111392E-2</v>
      </c>
      <c r="I12" s="24">
        <v>0</v>
      </c>
      <c r="J12" s="105">
        <f t="shared" si="1"/>
        <v>0</v>
      </c>
      <c r="K12" s="24">
        <v>2900412</v>
      </c>
      <c r="L12" s="105">
        <f t="shared" si="2"/>
        <v>5.523477596357948E-2</v>
      </c>
      <c r="M12" s="24">
        <v>563969</v>
      </c>
      <c r="N12" s="105">
        <f t="shared" si="3"/>
        <v>1.0740095326251566E-2</v>
      </c>
      <c r="O12" s="184">
        <v>644536</v>
      </c>
      <c r="P12" s="134">
        <f t="shared" si="4"/>
        <v>1.2274394658573218E-2</v>
      </c>
      <c r="Q12" s="24">
        <v>2255876</v>
      </c>
      <c r="R12" s="112">
        <f t="shared" si="5"/>
        <v>4.2960381305006262E-2</v>
      </c>
      <c r="S12" s="138"/>
      <c r="V12" s="25"/>
    </row>
    <row r="13" spans="1:22" s="23" customFormat="1" ht="12.45" customHeight="1" thickBot="1" x14ac:dyDescent="0.3">
      <c r="A13" s="37" t="s">
        <v>31</v>
      </c>
      <c r="B13" s="101">
        <v>22619942</v>
      </c>
      <c r="C13" s="16">
        <v>0.12961784452868122</v>
      </c>
      <c r="D13" s="26">
        <v>10</v>
      </c>
      <c r="E13" s="144">
        <v>4444480</v>
      </c>
      <c r="F13" s="146">
        <f t="shared" si="6"/>
        <v>0.1964850307750568</v>
      </c>
      <c r="G13" s="136">
        <v>2418320</v>
      </c>
      <c r="H13" s="119">
        <f t="shared" si="0"/>
        <v>0.10691097262760443</v>
      </c>
      <c r="I13" s="136">
        <v>0</v>
      </c>
      <c r="J13" s="119">
        <f t="shared" si="1"/>
        <v>0</v>
      </c>
      <c r="K13" s="136">
        <v>751640</v>
      </c>
      <c r="L13" s="119">
        <f t="shared" si="2"/>
        <v>3.3229086086958133E-2</v>
      </c>
      <c r="M13" s="136">
        <v>0</v>
      </c>
      <c r="N13" s="119">
        <f t="shared" si="3"/>
        <v>0</v>
      </c>
      <c r="O13" s="186">
        <v>32680</v>
      </c>
      <c r="P13" s="137">
        <f t="shared" si="4"/>
        <v>1.4447428733460059E-3</v>
      </c>
      <c r="Q13" s="136">
        <v>261440</v>
      </c>
      <c r="R13" s="120">
        <f t="shared" si="5"/>
        <v>1.1557942986768047E-2</v>
      </c>
      <c r="S13" s="138"/>
      <c r="V13" s="28"/>
    </row>
    <row r="14" spans="1:22" s="23" customFormat="1" ht="12.45" customHeight="1" x14ac:dyDescent="0.25">
      <c r="A14" s="34" t="s">
        <v>1</v>
      </c>
      <c r="B14" s="59"/>
      <c r="C14" s="95">
        <f>SUM(C3:C13)/11</f>
        <v>0.15021094637285842</v>
      </c>
      <c r="D14" s="132"/>
      <c r="E14" s="121"/>
      <c r="F14" s="95">
        <f>SUM(F3:F13)/11</f>
        <v>0.3247762401643921</v>
      </c>
      <c r="G14" s="95"/>
      <c r="H14" s="95">
        <f>SUM(H3:H13)/11</f>
        <v>0.13545236168030697</v>
      </c>
      <c r="I14" s="95"/>
      <c r="J14" s="95">
        <f>SUM(J3:J13)/11</f>
        <v>4.9509106430992399E-3</v>
      </c>
      <c r="K14" s="95"/>
      <c r="L14" s="95">
        <f>SUM(L3:L13)/11</f>
        <v>5.7047940038859761E-2</v>
      </c>
      <c r="M14" s="95"/>
      <c r="N14" s="95">
        <f>SUM(N3:N13)/11</f>
        <v>1.0146655246201503E-2</v>
      </c>
      <c r="O14" s="187"/>
      <c r="P14" s="95">
        <f>SUM(P3:P13)/11</f>
        <v>1.6954489020198912E-2</v>
      </c>
      <c r="Q14" s="95"/>
      <c r="R14" s="139">
        <f>SUM(R3:R13)/11</f>
        <v>2.4369518139714417E-2</v>
      </c>
      <c r="V14" s="28"/>
    </row>
    <row r="15" spans="1:22" s="23" customFormat="1" ht="12.45" customHeight="1" thickBot="1" x14ac:dyDescent="0.3">
      <c r="A15" s="48" t="s">
        <v>2</v>
      </c>
      <c r="B15" s="97"/>
      <c r="C15" s="51">
        <f>MEDIAN(C3:C13)</f>
        <v>0.15307345698297131</v>
      </c>
      <c r="D15" s="98"/>
      <c r="E15" s="99"/>
      <c r="F15" s="51">
        <f>MEDIAN(F3:F13)</f>
        <v>0.32302833106763318</v>
      </c>
      <c r="G15" s="51"/>
      <c r="H15" s="51">
        <f>MEDIAN(H3:H13)</f>
        <v>0.13376978077852308</v>
      </c>
      <c r="I15" s="51"/>
      <c r="J15" s="51">
        <f>MEDIAN(J3:J13)</f>
        <v>0</v>
      </c>
      <c r="K15" s="51"/>
      <c r="L15" s="51">
        <f>MEDIAN(L3:L13)</f>
        <v>4.2519089840043628E-2</v>
      </c>
      <c r="M15" s="51"/>
      <c r="N15" s="51">
        <f>MEDIAN(N3:N13)</f>
        <v>5.9054291444505039E-3</v>
      </c>
      <c r="O15" s="188"/>
      <c r="P15" s="51">
        <f>MEDIAN(P3:P13)</f>
        <v>4.4049317872859074E-3</v>
      </c>
      <c r="Q15" s="51"/>
      <c r="R15" s="140">
        <f>MEDIAN(R3:R13)</f>
        <v>1.3594521333893642E-2</v>
      </c>
      <c r="V15" s="28"/>
    </row>
    <row r="16" spans="1:22" s="23" customFormat="1" ht="7.2" customHeight="1" thickBot="1" x14ac:dyDescent="0.3">
      <c r="O16" s="189"/>
    </row>
    <row r="17" spans="1:19" s="23" customFormat="1" ht="62.4" customHeight="1" thickBot="1" x14ac:dyDescent="0.3">
      <c r="A17" s="129" t="s">
        <v>184</v>
      </c>
      <c r="B17" s="65" t="s">
        <v>204</v>
      </c>
      <c r="C17" s="124" t="s">
        <v>211</v>
      </c>
      <c r="D17" s="123"/>
      <c r="E17" s="67" t="s">
        <v>217</v>
      </c>
      <c r="F17" s="124" t="s">
        <v>4</v>
      </c>
      <c r="G17" s="65" t="s">
        <v>198</v>
      </c>
      <c r="H17" s="125" t="s">
        <v>4</v>
      </c>
      <c r="I17" s="65" t="s">
        <v>218</v>
      </c>
      <c r="J17" s="125" t="s">
        <v>4</v>
      </c>
      <c r="K17" s="65" t="s">
        <v>216</v>
      </c>
      <c r="L17" s="125" t="s">
        <v>4</v>
      </c>
      <c r="M17" s="126" t="s">
        <v>199</v>
      </c>
      <c r="N17" s="125" t="s">
        <v>4</v>
      </c>
      <c r="O17" s="65" t="s">
        <v>200</v>
      </c>
      <c r="P17" s="125" t="s">
        <v>4</v>
      </c>
      <c r="Q17" s="126" t="s">
        <v>201</v>
      </c>
      <c r="R17" s="128" t="s">
        <v>4</v>
      </c>
    </row>
    <row r="18" spans="1:19" s="23" customFormat="1" ht="12.45" customHeight="1" x14ac:dyDescent="0.25">
      <c r="A18" s="88" t="s">
        <v>22</v>
      </c>
      <c r="B18" s="108">
        <v>15672821</v>
      </c>
      <c r="C18" s="95">
        <v>0.17639184552782367</v>
      </c>
      <c r="D18" s="109"/>
      <c r="E18" s="148">
        <v>5251300</v>
      </c>
      <c r="F18" s="149">
        <f>(E18/B18)</f>
        <v>0.33505774104100339</v>
      </c>
      <c r="G18" s="108">
        <v>4849730</v>
      </c>
      <c r="H18" s="110">
        <f t="shared" ref="H18:H36" si="7">(G18/B18)</f>
        <v>0.30943567849080905</v>
      </c>
      <c r="I18" s="108">
        <v>92670</v>
      </c>
      <c r="J18" s="110">
        <f t="shared" ref="J18:J36" si="8">(I18/B18)</f>
        <v>5.9127836654294715E-3</v>
      </c>
      <c r="K18" s="108">
        <v>1451830</v>
      </c>
      <c r="L18" s="110">
        <f t="shared" ref="L18:L36" si="9">(K18/B18)</f>
        <v>9.263361075839506E-2</v>
      </c>
      <c r="M18" s="108">
        <v>30890</v>
      </c>
      <c r="N18" s="110">
        <f t="shared" ref="N18:N36" si="10">(M18/B18)</f>
        <v>1.9709278884764907E-3</v>
      </c>
      <c r="O18" s="108">
        <v>401570</v>
      </c>
      <c r="P18" s="110">
        <f t="shared" ref="P18:P36" si="11">(O18/B18)</f>
        <v>2.5622062550194377E-2</v>
      </c>
      <c r="Q18" s="108">
        <v>92670</v>
      </c>
      <c r="R18" s="111">
        <f t="shared" ref="R18:R36" si="12">(Q18/B18)</f>
        <v>5.9127836654294715E-3</v>
      </c>
      <c r="S18" s="122"/>
    </row>
    <row r="19" spans="1:19" s="23" customFormat="1" ht="12.45" customHeight="1" x14ac:dyDescent="0.25">
      <c r="A19" s="46" t="s">
        <v>12</v>
      </c>
      <c r="B19" s="100">
        <v>24850287</v>
      </c>
      <c r="C19" s="16">
        <v>0.14344480457172765</v>
      </c>
      <c r="D19" s="78"/>
      <c r="E19" s="150">
        <v>8506671</v>
      </c>
      <c r="F19" s="151">
        <f t="shared" ref="F19:F36" si="13">(E19/B19)</f>
        <v>0.34231681106942546</v>
      </c>
      <c r="G19" s="100">
        <v>4947142</v>
      </c>
      <c r="H19" s="105">
        <f t="shared" si="7"/>
        <v>0.19907786175668715</v>
      </c>
      <c r="I19" s="100">
        <v>0</v>
      </c>
      <c r="J19" s="105">
        <f t="shared" si="8"/>
        <v>0</v>
      </c>
      <c r="K19" s="100">
        <v>3197543</v>
      </c>
      <c r="L19" s="105">
        <f t="shared" si="9"/>
        <v>0.12867227650127341</v>
      </c>
      <c r="M19" s="100">
        <v>0</v>
      </c>
      <c r="N19" s="105">
        <f t="shared" si="10"/>
        <v>0</v>
      </c>
      <c r="O19" s="100">
        <v>904965</v>
      </c>
      <c r="P19" s="105">
        <f t="shared" si="11"/>
        <v>3.6416682028662287E-2</v>
      </c>
      <c r="Q19" s="100">
        <v>1447944</v>
      </c>
      <c r="R19" s="112">
        <f t="shared" si="12"/>
        <v>5.8266691245859654E-2</v>
      </c>
      <c r="S19" s="122"/>
    </row>
    <row r="20" spans="1:19" s="23" customFormat="1" ht="12.45" customHeight="1" x14ac:dyDescent="0.25">
      <c r="A20" s="46" t="s">
        <v>23</v>
      </c>
      <c r="B20" s="100">
        <v>76444360</v>
      </c>
      <c r="C20" s="16">
        <v>0.18539460631948507</v>
      </c>
      <c r="D20" s="78"/>
      <c r="E20" s="150">
        <v>31221432</v>
      </c>
      <c r="F20" s="151">
        <f t="shared" si="13"/>
        <v>0.40842034651084791</v>
      </c>
      <c r="G20" s="100">
        <v>17257416</v>
      </c>
      <c r="H20" s="105">
        <f t="shared" si="7"/>
        <v>0.22575133077181889</v>
      </c>
      <c r="I20" s="100">
        <v>263472</v>
      </c>
      <c r="J20" s="105">
        <f t="shared" si="8"/>
        <v>3.4465852026231889E-3</v>
      </c>
      <c r="K20" s="100">
        <v>6059856</v>
      </c>
      <c r="L20" s="105">
        <f t="shared" si="9"/>
        <v>7.9271459660333346E-2</v>
      </c>
      <c r="M20" s="100">
        <v>263472</v>
      </c>
      <c r="N20" s="105">
        <f t="shared" si="10"/>
        <v>3.4465852026231889E-3</v>
      </c>
      <c r="O20" s="100">
        <v>658680</v>
      </c>
      <c r="P20" s="105">
        <f t="shared" si="11"/>
        <v>8.6164630065579725E-3</v>
      </c>
      <c r="Q20" s="100">
        <v>2107776</v>
      </c>
      <c r="R20" s="112">
        <f t="shared" si="12"/>
        <v>2.7572681620985511E-2</v>
      </c>
      <c r="S20" s="122"/>
    </row>
    <row r="21" spans="1:19" s="23" customFormat="1" ht="12.45" customHeight="1" x14ac:dyDescent="0.25">
      <c r="A21" s="46" t="s">
        <v>24</v>
      </c>
      <c r="B21" s="100">
        <v>46208850</v>
      </c>
      <c r="C21" s="16">
        <v>0.13294064357784563</v>
      </c>
      <c r="D21" s="78"/>
      <c r="E21" s="150">
        <v>13899692</v>
      </c>
      <c r="F21" s="151">
        <f t="shared" si="13"/>
        <v>0.30080151313006059</v>
      </c>
      <c r="G21" s="100">
        <v>9070138</v>
      </c>
      <c r="H21" s="105">
        <f t="shared" si="7"/>
        <v>0.19628573314419206</v>
      </c>
      <c r="I21" s="100">
        <v>0</v>
      </c>
      <c r="J21" s="105">
        <f t="shared" si="8"/>
        <v>0</v>
      </c>
      <c r="K21" s="100">
        <v>4829554</v>
      </c>
      <c r="L21" s="105">
        <f t="shared" si="9"/>
        <v>0.1045157799858685</v>
      </c>
      <c r="M21" s="100">
        <v>0</v>
      </c>
      <c r="N21" s="105">
        <f t="shared" si="10"/>
        <v>0</v>
      </c>
      <c r="O21" s="100">
        <v>1060146</v>
      </c>
      <c r="P21" s="105">
        <f t="shared" si="11"/>
        <v>2.2942488289580891E-2</v>
      </c>
      <c r="Q21" s="100">
        <v>3062644</v>
      </c>
      <c r="R21" s="112">
        <f t="shared" si="12"/>
        <v>6.627829950323369E-2</v>
      </c>
      <c r="S21" s="122"/>
    </row>
    <row r="22" spans="1:19" s="23" customFormat="1" ht="12.45" customHeight="1" x14ac:dyDescent="0.25">
      <c r="A22" s="46" t="s">
        <v>25</v>
      </c>
      <c r="B22" s="100">
        <v>102680502</v>
      </c>
      <c r="C22" s="16">
        <v>0.11462005729791591</v>
      </c>
      <c r="D22" s="78"/>
      <c r="E22" s="150">
        <v>35281538</v>
      </c>
      <c r="F22" s="151">
        <f t="shared" si="13"/>
        <v>0.34360504002989778</v>
      </c>
      <c r="G22" s="100">
        <v>15923526</v>
      </c>
      <c r="H22" s="105">
        <f t="shared" si="7"/>
        <v>0.15507838089844944</v>
      </c>
      <c r="I22" s="100">
        <v>312226</v>
      </c>
      <c r="J22" s="105">
        <f t="shared" si="8"/>
        <v>3.0407525666362638E-3</v>
      </c>
      <c r="K22" s="100">
        <v>4371164</v>
      </c>
      <c r="L22" s="105">
        <f t="shared" si="9"/>
        <v>4.2570535932907688E-2</v>
      </c>
      <c r="M22" s="100">
        <v>312226</v>
      </c>
      <c r="N22" s="105">
        <f t="shared" si="10"/>
        <v>3.0407525666362638E-3</v>
      </c>
      <c r="O22" s="100">
        <v>0</v>
      </c>
      <c r="P22" s="105">
        <f t="shared" si="11"/>
        <v>0</v>
      </c>
      <c r="Q22" s="100">
        <v>2185582</v>
      </c>
      <c r="R22" s="112">
        <f t="shared" si="12"/>
        <v>2.1285267966453844E-2</v>
      </c>
      <c r="S22" s="122"/>
    </row>
    <row r="23" spans="1:19" s="23" customFormat="1" ht="12.45" customHeight="1" x14ac:dyDescent="0.25">
      <c r="A23" s="46" t="s">
        <v>26</v>
      </c>
      <c r="B23" s="100">
        <v>14342851</v>
      </c>
      <c r="C23" s="16">
        <v>0.15946967637537215</v>
      </c>
      <c r="D23" s="78"/>
      <c r="E23" s="150">
        <v>5607621</v>
      </c>
      <c r="F23" s="151">
        <f t="shared" si="13"/>
        <v>0.39096975908067372</v>
      </c>
      <c r="G23" s="100">
        <v>1606203</v>
      </c>
      <c r="H23" s="105">
        <f t="shared" si="7"/>
        <v>0.11198631290250453</v>
      </c>
      <c r="I23" s="100">
        <v>0</v>
      </c>
      <c r="J23" s="105">
        <f t="shared" si="8"/>
        <v>0</v>
      </c>
      <c r="K23" s="100">
        <v>1098981</v>
      </c>
      <c r="L23" s="105">
        <f t="shared" si="9"/>
        <v>7.6622214091187316E-2</v>
      </c>
      <c r="M23" s="100">
        <v>0</v>
      </c>
      <c r="N23" s="105">
        <f t="shared" si="10"/>
        <v>0</v>
      </c>
      <c r="O23" s="100">
        <v>309969</v>
      </c>
      <c r="P23" s="105">
        <f t="shared" si="11"/>
        <v>2.1611393718027189E-2</v>
      </c>
      <c r="Q23" s="100">
        <v>56358</v>
      </c>
      <c r="R23" s="112">
        <f t="shared" si="12"/>
        <v>3.9293443123685802E-3</v>
      </c>
      <c r="S23" s="122"/>
    </row>
    <row r="24" spans="1:19" s="23" customFormat="1" ht="12.45" customHeight="1" x14ac:dyDescent="0.25">
      <c r="A24" s="46" t="s">
        <v>11</v>
      </c>
      <c r="B24" s="100">
        <v>189672384</v>
      </c>
      <c r="C24" s="16">
        <v>0.16783282765042185</v>
      </c>
      <c r="D24" s="78"/>
      <c r="E24" s="150">
        <v>68203765</v>
      </c>
      <c r="F24" s="151">
        <f t="shared" si="13"/>
        <v>0.35958721855892317</v>
      </c>
      <c r="G24" s="100">
        <v>28018844</v>
      </c>
      <c r="H24" s="105">
        <f t="shared" si="7"/>
        <v>0.14772231681339545</v>
      </c>
      <c r="I24" s="100">
        <v>2949352</v>
      </c>
      <c r="J24" s="105">
        <f t="shared" si="8"/>
        <v>1.5549717559304786E-2</v>
      </c>
      <c r="K24" s="100">
        <v>9954063</v>
      </c>
      <c r="L24" s="105">
        <f t="shared" si="9"/>
        <v>5.2480296762653651E-2</v>
      </c>
      <c r="M24" s="100">
        <v>0</v>
      </c>
      <c r="N24" s="105">
        <f t="shared" si="10"/>
        <v>0</v>
      </c>
      <c r="O24" s="100">
        <v>4055359</v>
      </c>
      <c r="P24" s="105">
        <f t="shared" si="11"/>
        <v>2.1380861644044079E-2</v>
      </c>
      <c r="Q24" s="100">
        <v>14378091</v>
      </c>
      <c r="R24" s="112">
        <f t="shared" si="12"/>
        <v>7.5804873101610826E-2</v>
      </c>
      <c r="S24" s="122"/>
    </row>
    <row r="25" spans="1:19" s="23" customFormat="1" ht="12.45" customHeight="1" x14ac:dyDescent="0.25">
      <c r="A25" s="46" t="s">
        <v>27</v>
      </c>
      <c r="B25" s="100">
        <v>37383057</v>
      </c>
      <c r="C25" s="16">
        <v>0.16919233771284034</v>
      </c>
      <c r="D25" s="78"/>
      <c r="E25" s="150">
        <v>28185200</v>
      </c>
      <c r="F25" s="151">
        <f t="shared" si="13"/>
        <v>0.7539565316983039</v>
      </c>
      <c r="G25" s="100">
        <v>0</v>
      </c>
      <c r="H25" s="105">
        <f t="shared" si="7"/>
        <v>0</v>
      </c>
      <c r="I25" s="100">
        <v>0</v>
      </c>
      <c r="J25" s="105">
        <f t="shared" si="8"/>
        <v>0</v>
      </c>
      <c r="K25" s="100">
        <v>11837784</v>
      </c>
      <c r="L25" s="105">
        <f t="shared" si="9"/>
        <v>0.31666174331328761</v>
      </c>
      <c r="M25" s="100">
        <v>0</v>
      </c>
      <c r="N25" s="105">
        <f t="shared" si="10"/>
        <v>0</v>
      </c>
      <c r="O25" s="100">
        <v>2748057</v>
      </c>
      <c r="P25" s="105">
        <f t="shared" si="11"/>
        <v>7.3510761840584624E-2</v>
      </c>
      <c r="Q25" s="100">
        <v>211389</v>
      </c>
      <c r="R25" s="112">
        <f t="shared" si="12"/>
        <v>5.6546739877372789E-3</v>
      </c>
      <c r="S25" s="122"/>
    </row>
    <row r="26" spans="1:19" s="23" customFormat="1" ht="12.45" customHeight="1" x14ac:dyDescent="0.25">
      <c r="A26" s="46" t="s">
        <v>13</v>
      </c>
      <c r="B26" s="101">
        <v>37319887</v>
      </c>
      <c r="C26" s="16">
        <v>0.15779454897249201</v>
      </c>
      <c r="D26" s="26"/>
      <c r="E26" s="152">
        <v>17757110</v>
      </c>
      <c r="F26" s="151">
        <f t="shared" si="13"/>
        <v>0.47580824668627747</v>
      </c>
      <c r="G26" s="101">
        <v>5363372</v>
      </c>
      <c r="H26" s="105">
        <f t="shared" si="7"/>
        <v>0.14371351124401852</v>
      </c>
      <c r="I26" s="101">
        <v>144956</v>
      </c>
      <c r="J26" s="105">
        <f t="shared" si="8"/>
        <v>3.8841489525410409E-3</v>
      </c>
      <c r="K26" s="101">
        <v>1304604</v>
      </c>
      <c r="L26" s="105">
        <f t="shared" si="9"/>
        <v>3.4957340572869366E-2</v>
      </c>
      <c r="M26" s="101">
        <v>0</v>
      </c>
      <c r="N26" s="105">
        <f t="shared" si="10"/>
        <v>0</v>
      </c>
      <c r="O26" s="190">
        <v>0</v>
      </c>
      <c r="P26" s="105">
        <f t="shared" si="11"/>
        <v>0</v>
      </c>
      <c r="Q26" s="101">
        <v>507346</v>
      </c>
      <c r="R26" s="112">
        <f t="shared" si="12"/>
        <v>1.3594521333893642E-2</v>
      </c>
      <c r="S26" s="122"/>
    </row>
    <row r="27" spans="1:19" s="23" customFormat="1" ht="12.45" customHeight="1" x14ac:dyDescent="0.25">
      <c r="A27" s="46" t="s">
        <v>28</v>
      </c>
      <c r="B27" s="101">
        <v>58991085</v>
      </c>
      <c r="C27" s="16">
        <v>0.12979715401463959</v>
      </c>
      <c r="D27" s="26"/>
      <c r="E27" s="152">
        <v>19082134</v>
      </c>
      <c r="F27" s="151">
        <f t="shared" si="13"/>
        <v>0.32347487760226823</v>
      </c>
      <c r="G27" s="101">
        <v>9379354</v>
      </c>
      <c r="H27" s="105">
        <f t="shared" si="7"/>
        <v>0.158996126279081</v>
      </c>
      <c r="I27" s="101">
        <v>0</v>
      </c>
      <c r="J27" s="105">
        <f t="shared" si="8"/>
        <v>0</v>
      </c>
      <c r="K27" s="101">
        <v>9379354</v>
      </c>
      <c r="L27" s="105">
        <f t="shared" si="9"/>
        <v>0.158996126279081</v>
      </c>
      <c r="M27" s="101">
        <v>0</v>
      </c>
      <c r="N27" s="105">
        <f t="shared" si="10"/>
        <v>0</v>
      </c>
      <c r="O27" s="190">
        <v>646852</v>
      </c>
      <c r="P27" s="105">
        <f t="shared" si="11"/>
        <v>1.0965250088212482E-2</v>
      </c>
      <c r="Q27" s="101">
        <v>646852</v>
      </c>
      <c r="R27" s="112">
        <f t="shared" si="12"/>
        <v>1.0965250088212482E-2</v>
      </c>
      <c r="S27" s="122"/>
    </row>
    <row r="28" spans="1:19" s="23" customFormat="1" ht="12.45" customHeight="1" x14ac:dyDescent="0.25">
      <c r="A28" s="46" t="s">
        <v>29</v>
      </c>
      <c r="B28" s="101">
        <v>18495849</v>
      </c>
      <c r="C28" s="16">
        <v>0.13090187948564738</v>
      </c>
      <c r="D28" s="26"/>
      <c r="E28" s="152">
        <v>6064344</v>
      </c>
      <c r="F28" s="151">
        <f t="shared" si="13"/>
        <v>0.32787594665159736</v>
      </c>
      <c r="G28" s="101">
        <v>2228776</v>
      </c>
      <c r="H28" s="105">
        <f t="shared" si="7"/>
        <v>0.120501416290758</v>
      </c>
      <c r="I28" s="101">
        <v>0</v>
      </c>
      <c r="J28" s="105">
        <f t="shared" si="8"/>
        <v>0</v>
      </c>
      <c r="K28" s="101">
        <v>1295800</v>
      </c>
      <c r="L28" s="105">
        <f t="shared" si="9"/>
        <v>7.0058962959743024E-2</v>
      </c>
      <c r="M28" s="101">
        <v>570152</v>
      </c>
      <c r="N28" s="105">
        <f t="shared" si="10"/>
        <v>3.0825943702286928E-2</v>
      </c>
      <c r="O28" s="190">
        <v>0</v>
      </c>
      <c r="P28" s="105">
        <f t="shared" si="11"/>
        <v>0</v>
      </c>
      <c r="Q28" s="101">
        <v>310992</v>
      </c>
      <c r="R28" s="112">
        <f t="shared" si="12"/>
        <v>1.6814151110338325E-2</v>
      </c>
      <c r="S28" s="122"/>
    </row>
    <row r="29" spans="1:19" s="23" customFormat="1" ht="12.45" customHeight="1" x14ac:dyDescent="0.25">
      <c r="A29" s="113" t="s">
        <v>14</v>
      </c>
      <c r="B29" s="102">
        <v>18194886</v>
      </c>
      <c r="C29" s="21">
        <v>0.15891969010614748</v>
      </c>
      <c r="D29" s="29"/>
      <c r="E29" s="155">
        <v>7615911</v>
      </c>
      <c r="F29" s="104">
        <f t="shared" si="13"/>
        <v>0.41857426311986784</v>
      </c>
      <c r="G29" s="102">
        <v>2580254</v>
      </c>
      <c r="H29" s="106">
        <f t="shared" si="7"/>
        <v>0.14181204542858911</v>
      </c>
      <c r="I29" s="107">
        <v>291319</v>
      </c>
      <c r="J29" s="106">
        <f t="shared" si="8"/>
        <v>1.6011037387098772E-2</v>
      </c>
      <c r="K29" s="107">
        <v>957191</v>
      </c>
      <c r="L29" s="106">
        <f t="shared" si="9"/>
        <v>5.2607694271895961E-2</v>
      </c>
      <c r="M29" s="107">
        <v>166468</v>
      </c>
      <c r="N29" s="106">
        <f t="shared" si="10"/>
        <v>9.149164221199298E-3</v>
      </c>
      <c r="O29" s="191">
        <v>83234</v>
      </c>
      <c r="P29" s="106">
        <f t="shared" si="11"/>
        <v>4.574582110599649E-3</v>
      </c>
      <c r="Q29" s="107">
        <v>624255</v>
      </c>
      <c r="R29" s="114">
        <f t="shared" si="12"/>
        <v>3.4309365829497368E-2</v>
      </c>
      <c r="S29" s="122"/>
    </row>
    <row r="30" spans="1:19" s="23" customFormat="1" ht="12.45" customHeight="1" x14ac:dyDescent="0.25">
      <c r="A30" s="46" t="s">
        <v>30</v>
      </c>
      <c r="B30" s="101">
        <v>22133483</v>
      </c>
      <c r="C30" s="16">
        <v>0.13737307194137133</v>
      </c>
      <c r="D30" s="26"/>
      <c r="E30" s="152">
        <v>10062456</v>
      </c>
      <c r="F30" s="151">
        <f t="shared" si="13"/>
        <v>0.45462596194191396</v>
      </c>
      <c r="G30" s="101">
        <v>842232</v>
      </c>
      <c r="H30" s="105">
        <f t="shared" si="7"/>
        <v>3.8052393290292356E-2</v>
      </c>
      <c r="I30" s="101">
        <v>0</v>
      </c>
      <c r="J30" s="105">
        <f t="shared" si="8"/>
        <v>0</v>
      </c>
      <c r="K30" s="101">
        <v>2526696</v>
      </c>
      <c r="L30" s="105">
        <f t="shared" si="9"/>
        <v>0.11415717987087708</v>
      </c>
      <c r="M30" s="101">
        <v>132984</v>
      </c>
      <c r="N30" s="105">
        <f t="shared" si="10"/>
        <v>6.0082726247830042E-3</v>
      </c>
      <c r="O30" s="190">
        <v>0</v>
      </c>
      <c r="P30" s="105">
        <f t="shared" si="11"/>
        <v>0</v>
      </c>
      <c r="Q30" s="101">
        <v>88656</v>
      </c>
      <c r="R30" s="112">
        <f t="shared" si="12"/>
        <v>4.0055150831886698E-3</v>
      </c>
      <c r="S30" s="122"/>
    </row>
    <row r="31" spans="1:19" s="23" customFormat="1" ht="12.45" customHeight="1" x14ac:dyDescent="0.25">
      <c r="A31" s="46" t="s">
        <v>31</v>
      </c>
      <c r="B31" s="101">
        <v>22619942</v>
      </c>
      <c r="C31" s="16">
        <v>0.12961784452868122</v>
      </c>
      <c r="D31" s="26"/>
      <c r="E31" s="152">
        <v>8166528</v>
      </c>
      <c r="F31" s="151">
        <f t="shared" si="13"/>
        <v>0.36103222545840302</v>
      </c>
      <c r="G31" s="101">
        <v>4443552</v>
      </c>
      <c r="H31" s="105">
        <f t="shared" si="7"/>
        <v>0.19644400502883694</v>
      </c>
      <c r="I31" s="101">
        <v>0</v>
      </c>
      <c r="J31" s="105">
        <f t="shared" si="8"/>
        <v>0</v>
      </c>
      <c r="K31" s="101">
        <v>1381104</v>
      </c>
      <c r="L31" s="105">
        <f t="shared" si="9"/>
        <v>6.1056920481935804E-2</v>
      </c>
      <c r="M31" s="101">
        <v>0</v>
      </c>
      <c r="N31" s="105">
        <f t="shared" si="10"/>
        <v>0</v>
      </c>
      <c r="O31" s="190">
        <v>60048</v>
      </c>
      <c r="P31" s="105">
        <f t="shared" si="11"/>
        <v>2.6546487166059047E-3</v>
      </c>
      <c r="Q31" s="101">
        <v>480384</v>
      </c>
      <c r="R31" s="112">
        <f t="shared" si="12"/>
        <v>2.1237189732847238E-2</v>
      </c>
      <c r="S31" s="122"/>
    </row>
    <row r="32" spans="1:19" s="6" customFormat="1" ht="12.45" customHeight="1" x14ac:dyDescent="0.25">
      <c r="A32" s="46" t="s">
        <v>32</v>
      </c>
      <c r="B32" s="103">
        <v>142347130</v>
      </c>
      <c r="C32" s="16">
        <v>0.17719168333873614</v>
      </c>
      <c r="D32" s="26"/>
      <c r="E32" s="152">
        <v>43897084</v>
      </c>
      <c r="F32" s="151">
        <f t="shared" si="13"/>
        <v>0.30838053426156187</v>
      </c>
      <c r="G32" s="101">
        <v>42186808</v>
      </c>
      <c r="H32" s="105">
        <f t="shared" si="7"/>
        <v>0.29636570825137115</v>
      </c>
      <c r="I32" s="101">
        <v>1710276</v>
      </c>
      <c r="J32" s="105">
        <f t="shared" si="8"/>
        <v>1.2014826010190723E-2</v>
      </c>
      <c r="K32" s="101">
        <v>12542024</v>
      </c>
      <c r="L32" s="105">
        <f t="shared" si="9"/>
        <v>8.8108724074731956E-2</v>
      </c>
      <c r="M32" s="101">
        <v>855138</v>
      </c>
      <c r="N32" s="105">
        <f t="shared" si="10"/>
        <v>6.0074130050953613E-3</v>
      </c>
      <c r="O32" s="190">
        <v>6271012</v>
      </c>
      <c r="P32" s="105">
        <f t="shared" si="11"/>
        <v>4.4054362037365978E-2</v>
      </c>
      <c r="Q32" s="101">
        <v>570092</v>
      </c>
      <c r="R32" s="112">
        <f t="shared" si="12"/>
        <v>4.0049420033969069E-3</v>
      </c>
      <c r="S32" s="122"/>
    </row>
    <row r="33" spans="1:19" s="6" customFormat="1" ht="12.45" customHeight="1" x14ac:dyDescent="0.25">
      <c r="A33" s="46" t="s">
        <v>33</v>
      </c>
      <c r="B33" s="103">
        <v>20056233</v>
      </c>
      <c r="C33" s="16">
        <v>0.15920140025117427</v>
      </c>
      <c r="D33" s="26"/>
      <c r="E33" s="152">
        <v>6917436</v>
      </c>
      <c r="F33" s="151">
        <f t="shared" si="13"/>
        <v>0.3449020561338712</v>
      </c>
      <c r="G33" s="101">
        <v>3264408</v>
      </c>
      <c r="H33" s="105">
        <f t="shared" si="7"/>
        <v>0.16276276806317516</v>
      </c>
      <c r="I33" s="101">
        <v>116586</v>
      </c>
      <c r="J33" s="105">
        <f t="shared" si="8"/>
        <v>5.8129560022562561E-3</v>
      </c>
      <c r="K33" s="101">
        <v>2176272</v>
      </c>
      <c r="L33" s="105">
        <f t="shared" si="9"/>
        <v>0.10850851204211678</v>
      </c>
      <c r="M33" s="101">
        <v>38862</v>
      </c>
      <c r="N33" s="105">
        <f t="shared" si="10"/>
        <v>1.9376520007520855E-3</v>
      </c>
      <c r="O33" s="190">
        <v>660654</v>
      </c>
      <c r="P33" s="105">
        <f t="shared" si="11"/>
        <v>3.2940084012785455E-2</v>
      </c>
      <c r="Q33" s="101">
        <v>77724</v>
      </c>
      <c r="R33" s="112">
        <f t="shared" si="12"/>
        <v>3.8753040015041709E-3</v>
      </c>
      <c r="S33" s="122"/>
    </row>
    <row r="34" spans="1:19" s="6" customFormat="1" ht="12.45" customHeight="1" x14ac:dyDescent="0.25">
      <c r="A34" s="46" t="s">
        <v>34</v>
      </c>
      <c r="B34" s="103">
        <v>75605682</v>
      </c>
      <c r="C34" s="16">
        <v>0.13605008338352606</v>
      </c>
      <c r="D34" s="26"/>
      <c r="E34" s="152">
        <v>22053798</v>
      </c>
      <c r="F34" s="151">
        <f t="shared" si="13"/>
        <v>0.29169498133751376</v>
      </c>
      <c r="G34" s="101">
        <v>17341448</v>
      </c>
      <c r="H34" s="105">
        <f t="shared" si="7"/>
        <v>0.22936699387223305</v>
      </c>
      <c r="I34" s="101">
        <v>0</v>
      </c>
      <c r="J34" s="105">
        <f t="shared" si="8"/>
        <v>0</v>
      </c>
      <c r="K34" s="101">
        <v>3769880</v>
      </c>
      <c r="L34" s="105">
        <f t="shared" si="9"/>
        <v>4.9862389972224572E-2</v>
      </c>
      <c r="M34" s="101">
        <v>0</v>
      </c>
      <c r="N34" s="105">
        <f t="shared" si="10"/>
        <v>0</v>
      </c>
      <c r="O34" s="190">
        <v>2638916</v>
      </c>
      <c r="P34" s="105">
        <f t="shared" si="11"/>
        <v>3.4903672980557202E-2</v>
      </c>
      <c r="Q34" s="101">
        <v>3392892</v>
      </c>
      <c r="R34" s="112">
        <f t="shared" si="12"/>
        <v>4.4876150975002117E-2</v>
      </c>
      <c r="S34" s="122"/>
    </row>
    <row r="35" spans="1:19" s="6" customFormat="1" ht="12.45" customHeight="1" x14ac:dyDescent="0.25">
      <c r="A35" s="46" t="s">
        <v>35</v>
      </c>
      <c r="B35" s="103">
        <v>18059411</v>
      </c>
      <c r="C35" s="16">
        <v>0.16280802077966885</v>
      </c>
      <c r="D35" s="26"/>
      <c r="E35" s="152">
        <v>5634090</v>
      </c>
      <c r="F35" s="151">
        <f t="shared" si="13"/>
        <v>0.31197529088850129</v>
      </c>
      <c r="G35" s="101">
        <v>5085315</v>
      </c>
      <c r="H35" s="105">
        <f t="shared" si="7"/>
        <v>0.28158808723053036</v>
      </c>
      <c r="I35" s="101">
        <v>146340</v>
      </c>
      <c r="J35" s="105">
        <f t="shared" si="8"/>
        <v>8.1032543087922407E-3</v>
      </c>
      <c r="K35" s="101">
        <v>951210</v>
      </c>
      <c r="L35" s="105">
        <f t="shared" si="9"/>
        <v>5.2671153007149571E-2</v>
      </c>
      <c r="M35" s="101">
        <v>36585</v>
      </c>
      <c r="N35" s="105">
        <f t="shared" si="10"/>
        <v>2.0258135771980602E-3</v>
      </c>
      <c r="O35" s="190">
        <v>841455</v>
      </c>
      <c r="P35" s="105">
        <f t="shared" si="11"/>
        <v>4.6593712275555386E-2</v>
      </c>
      <c r="Q35" s="101">
        <v>1317060</v>
      </c>
      <c r="R35" s="112">
        <f t="shared" si="12"/>
        <v>7.2929288779130172E-2</v>
      </c>
      <c r="S35" s="122"/>
    </row>
    <row r="36" spans="1:19" s="6" customFormat="1" ht="12.45" customHeight="1" thickBot="1" x14ac:dyDescent="0.3">
      <c r="A36" s="115" t="s">
        <v>36</v>
      </c>
      <c r="B36" s="116">
        <v>18944483</v>
      </c>
      <c r="C36" s="51">
        <v>0.15352522292134405</v>
      </c>
      <c r="D36" s="117"/>
      <c r="E36" s="153">
        <v>2483280</v>
      </c>
      <c r="F36" s="154">
        <f t="shared" si="13"/>
        <v>0.13108196196222405</v>
      </c>
      <c r="G36" s="118">
        <v>6001260</v>
      </c>
      <c r="H36" s="119">
        <f t="shared" si="7"/>
        <v>0.31678140807537475</v>
      </c>
      <c r="I36" s="118">
        <v>165552</v>
      </c>
      <c r="J36" s="119">
        <f t="shared" si="8"/>
        <v>8.7387974641482697E-3</v>
      </c>
      <c r="K36" s="118">
        <v>0</v>
      </c>
      <c r="L36" s="119">
        <f t="shared" si="9"/>
        <v>0</v>
      </c>
      <c r="M36" s="118">
        <v>0</v>
      </c>
      <c r="N36" s="119">
        <f t="shared" si="10"/>
        <v>0</v>
      </c>
      <c r="O36" s="192">
        <v>0</v>
      </c>
      <c r="P36" s="119">
        <f t="shared" si="11"/>
        <v>0</v>
      </c>
      <c r="Q36" s="118">
        <v>372492</v>
      </c>
      <c r="R36" s="120">
        <f t="shared" si="12"/>
        <v>1.9662294294333606E-2</v>
      </c>
      <c r="S36" s="122"/>
    </row>
    <row r="37" spans="1:19" s="23" customFormat="1" ht="12.45" customHeight="1" x14ac:dyDescent="0.25">
      <c r="A37" s="34" t="s">
        <v>1</v>
      </c>
      <c r="B37" s="59"/>
      <c r="C37" s="110">
        <f>SUM(C18:C26)/19</f>
        <v>7.4056913052943388E-2</v>
      </c>
      <c r="D37" s="121"/>
      <c r="E37" s="121"/>
      <c r="F37" s="110">
        <f>SUM(F18:F26)/19</f>
        <v>0.19529069514765332</v>
      </c>
      <c r="G37" s="110"/>
      <c r="H37" s="110">
        <f>SUM(H18:H26)/19</f>
        <v>7.8371111895888149E-2</v>
      </c>
      <c r="I37" s="110"/>
      <c r="J37" s="110">
        <f>SUM(J18:J26)/19</f>
        <v>1.6754730498176186E-3</v>
      </c>
      <c r="K37" s="110"/>
      <c r="L37" s="110">
        <f>SUM(L18:L26)/19</f>
        <v>4.8862381977830306E-2</v>
      </c>
      <c r="M37" s="110"/>
      <c r="N37" s="110">
        <f>SUM(N18:N26)/19</f>
        <v>4.4517187672294436E-4</v>
      </c>
      <c r="O37" s="193"/>
      <c r="P37" s="110">
        <f>SUM(P18:P26)/19</f>
        <v>1.1057932267244813E-2</v>
      </c>
      <c r="Q37" s="110"/>
      <c r="R37" s="111">
        <f>SUM(R18:R26)/19</f>
        <v>1.4647322986188026E-2</v>
      </c>
    </row>
    <row r="38" spans="1:19" s="23" customFormat="1" ht="12.45" customHeight="1" thickBot="1" x14ac:dyDescent="0.3">
      <c r="A38" s="48" t="s">
        <v>2</v>
      </c>
      <c r="B38" s="97"/>
      <c r="C38" s="119">
        <f>MEDIAN(C18:C36)</f>
        <v>0.15779454897249201</v>
      </c>
      <c r="D38" s="99"/>
      <c r="E38" s="99"/>
      <c r="F38" s="119">
        <f>MEDIAN(F18:F36)</f>
        <v>0.34360504002989778</v>
      </c>
      <c r="G38" s="119"/>
      <c r="H38" s="119">
        <f>MEDIAN(H18:H36)</f>
        <v>0.16276276806317516</v>
      </c>
      <c r="I38" s="119"/>
      <c r="J38" s="119">
        <f>MEDIAN(J18:J36)</f>
        <v>3.0407525666362638E-3</v>
      </c>
      <c r="K38" s="119"/>
      <c r="L38" s="119">
        <f>MEDIAN(L18:L36)</f>
        <v>7.6622214091187316E-2</v>
      </c>
      <c r="M38" s="119"/>
      <c r="N38" s="119">
        <f>MEDIAN(N18:N36)</f>
        <v>0</v>
      </c>
      <c r="O38" s="194"/>
      <c r="P38" s="119">
        <f>MEDIAN(P18:P36)</f>
        <v>2.1380861644044079E-2</v>
      </c>
      <c r="Q38" s="119"/>
      <c r="R38" s="120">
        <f>MEDIAN(R18:R36)</f>
        <v>1.9662294294333606E-2</v>
      </c>
    </row>
    <row r="39" spans="1:19" s="1" customFormat="1" ht="15.75" customHeight="1" x14ac:dyDescent="0.3">
      <c r="A39" s="2"/>
      <c r="B39" s="2"/>
      <c r="C39" s="4"/>
      <c r="D39" s="2"/>
      <c r="E39" s="2"/>
      <c r="F39" s="2"/>
      <c r="G39" s="2"/>
      <c r="H39" s="4"/>
      <c r="I39" s="2"/>
      <c r="J39" s="4"/>
      <c r="K39" s="2"/>
      <c r="L39" s="4"/>
      <c r="M39" s="2"/>
      <c r="N39" s="4"/>
      <c r="O39" s="5"/>
      <c r="P39" s="4"/>
      <c r="Q39" s="2"/>
      <c r="R39" s="4"/>
    </row>
    <row r="40" spans="1:19" s="1" customFormat="1" ht="15.75" customHeight="1" x14ac:dyDescent="0.3">
      <c r="A40" s="2"/>
      <c r="B40" s="2"/>
      <c r="C40" s="4"/>
      <c r="D40" s="2"/>
      <c r="E40" s="2"/>
      <c r="F40" s="2"/>
      <c r="G40" s="2"/>
      <c r="H40" s="4"/>
      <c r="I40" s="2"/>
      <c r="J40" s="4"/>
      <c r="K40" s="2"/>
      <c r="L40" s="4"/>
      <c r="M40" s="2"/>
      <c r="N40" s="4"/>
      <c r="O40" s="5"/>
      <c r="P40" s="4"/>
      <c r="Q40" s="2"/>
      <c r="R40" s="4"/>
    </row>
    <row r="41" spans="1:19" s="1" customFormat="1" ht="15.75" customHeight="1" x14ac:dyDescent="0.3">
      <c r="A41" s="2"/>
      <c r="B41" s="2"/>
      <c r="C41" s="4"/>
      <c r="D41" s="2"/>
      <c r="E41" s="2"/>
      <c r="F41" s="2"/>
      <c r="G41" s="2"/>
      <c r="H41" s="4"/>
      <c r="I41" s="2"/>
      <c r="J41" s="4"/>
      <c r="K41" s="2"/>
      <c r="L41" s="4"/>
      <c r="M41" s="2"/>
      <c r="N41" s="4"/>
      <c r="O41" s="5"/>
      <c r="P41" s="4"/>
      <c r="Q41" s="2"/>
      <c r="R41" s="4"/>
    </row>
    <row r="42" spans="1:19" s="1" customFormat="1" ht="15.75" customHeight="1" x14ac:dyDescent="0.3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4"/>
      <c r="O42" s="195"/>
      <c r="P42" s="4"/>
      <c r="Q42" s="3"/>
      <c r="R42" s="4"/>
    </row>
    <row r="43" spans="1:19" s="1" customFormat="1" ht="15.75" customHeight="1" x14ac:dyDescent="0.3">
      <c r="A43" s="2"/>
      <c r="B43" s="2"/>
      <c r="C43" s="4"/>
      <c r="D43" s="2"/>
      <c r="E43" s="2"/>
      <c r="F43" s="2"/>
      <c r="G43" s="2"/>
      <c r="H43" s="4"/>
      <c r="I43" s="2"/>
      <c r="J43" s="4"/>
      <c r="K43" s="2"/>
      <c r="L43" s="4"/>
      <c r="M43" s="2"/>
      <c r="N43" s="4"/>
      <c r="O43" s="5"/>
      <c r="P43" s="4"/>
      <c r="Q43" s="2"/>
      <c r="R43" s="4"/>
    </row>
    <row r="44" spans="1:19" s="1" customFormat="1" ht="15.75" customHeight="1" x14ac:dyDescent="0.3">
      <c r="A44" s="2"/>
      <c r="B44" s="2"/>
      <c r="C44" s="4"/>
      <c r="D44" s="2"/>
      <c r="E44" s="2"/>
      <c r="F44" s="2"/>
      <c r="G44" s="2"/>
      <c r="H44" s="4"/>
      <c r="I44" s="2"/>
      <c r="J44" s="4"/>
      <c r="K44" s="2"/>
      <c r="L44" s="4"/>
      <c r="M44" s="2"/>
      <c r="N44" s="4"/>
      <c r="O44" s="5"/>
      <c r="P44" s="4"/>
      <c r="Q44" s="2"/>
      <c r="R44" s="4"/>
    </row>
    <row r="45" spans="1:19" s="1" customFormat="1" ht="15.75" customHeight="1" x14ac:dyDescent="0.3">
      <c r="A45" s="2"/>
      <c r="B45" s="2"/>
      <c r="C45" s="4"/>
      <c r="D45" s="2"/>
      <c r="E45" s="2"/>
      <c r="F45" s="2"/>
      <c r="G45" s="2"/>
      <c r="H45" s="4"/>
      <c r="I45" s="2"/>
      <c r="J45" s="4"/>
      <c r="K45" s="2"/>
      <c r="L45" s="4"/>
      <c r="M45" s="2"/>
      <c r="N45" s="4"/>
      <c r="O45" s="5"/>
      <c r="P45" s="4"/>
      <c r="Q45" s="2"/>
      <c r="R45" s="4"/>
    </row>
    <row r="46" spans="1:19" s="1" customFormat="1" ht="15.75" customHeight="1" x14ac:dyDescent="0.3">
      <c r="A46" s="2"/>
      <c r="B46" s="2"/>
      <c r="C46" s="4"/>
      <c r="D46" s="2"/>
      <c r="E46" s="2"/>
      <c r="F46" s="2"/>
      <c r="G46" s="2"/>
      <c r="H46" s="4"/>
      <c r="I46" s="2"/>
      <c r="J46" s="4"/>
      <c r="K46" s="2"/>
      <c r="L46" s="4"/>
      <c r="M46" s="2"/>
      <c r="N46" s="4"/>
      <c r="O46" s="5"/>
      <c r="P46" s="4"/>
      <c r="Q46" s="2"/>
      <c r="R46" s="4"/>
    </row>
  </sheetData>
  <pageMargins left="1.5748031496062993" right="0.31496062992125984" top="0.6692913385826772" bottom="0.31496062992125984" header="0.31496062992125984" footer="0.15748031496062992"/>
  <pageSetup paperSize="9" scale="92" orientation="landscape" r:id="rId1"/>
  <headerFooter>
    <oddHeader>&amp;L&amp;"Calibri,Bold"Sheet 3
&amp;C&amp;"Calibri,Bold"Reading HNB 2016/17 compared with SN and south east LAs - consolidated</oddHeader>
    <oddFooter>&amp;L&amp;8finance\dsg\&amp;F&amp;R&amp;9&amp;A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68851FDD97C4499C36D5BC079C1C5E" ma:contentTypeVersion="1" ma:contentTypeDescription="Create a new document." ma:contentTypeScope="" ma:versionID="e34d352a9906e9fbf6b12e5d0a7fee54">
  <xsd:schema xmlns:xsd="http://www.w3.org/2001/XMLSchema" xmlns:xs="http://www.w3.org/2001/XMLSchema" xmlns:p="http://schemas.microsoft.com/office/2006/metadata/properties" xmlns:ns3="b49b9bb0-89d6-4e7d-82e2-ead9296834a5" targetNamespace="http://schemas.microsoft.com/office/2006/metadata/properties" ma:root="true" ma:fieldsID="bc328d3b721afe9bc19eee6ff35f40bf" ns3:_="">
    <xsd:import namespace="b49b9bb0-89d6-4e7d-82e2-ead9296834a5"/>
    <xsd:element name="properties">
      <xsd:complexType>
        <xsd:sequence>
          <xsd:element name="documentManagement">
            <xsd:complexType>
              <xsd:all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9b9bb0-89d6-4e7d-82e2-ead9296834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D2CB04C-C7FE-42DD-8747-89E6E6261B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355CC63-AD5E-4250-8A30-1E1F8EF704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9b9bb0-89d6-4e7d-82e2-ead9296834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6A6A504-0890-4CE0-8F64-25CF62945822}">
  <ds:schemaRefs>
    <ds:schemaRef ds:uri="http://purl.org/dc/terms/"/>
    <ds:schemaRef ds:uri="http://schemas.openxmlformats.org/package/2006/metadata/core-properties"/>
    <ds:schemaRef ds:uri="http://www.w3.org/XML/1998/namespace"/>
    <ds:schemaRef ds:uri="b49b9bb0-89d6-4e7d-82e2-ead9296834a5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1. DSG - Schools Block</vt:lpstr>
      <vt:lpstr>2. DSG - Blocks Budget</vt:lpstr>
      <vt:lpstr>Numbers</vt:lpstr>
      <vt:lpstr>3 HNB con</vt:lpstr>
      <vt:lpstr>'1. DSG - Schools Block'!Print_Area</vt:lpstr>
      <vt:lpstr>'2. DSG - Blocks Budget'!Print_Area</vt:lpstr>
      <vt:lpstr>'3 HNB con'!Print_Area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RICHARDS, Marcia</dc:creator>
  <cp:lastModifiedBy>Davies, Steven</cp:lastModifiedBy>
  <cp:lastPrinted>2017-06-21T14:57:13Z</cp:lastPrinted>
  <dcterms:created xsi:type="dcterms:W3CDTF">2014-09-23T10:57:47Z</dcterms:created>
  <dcterms:modified xsi:type="dcterms:W3CDTF">2017-07-06T06:24:42Z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0x0101001768851FDD97C4499C36D5BC079C1C5E</vt:lpwstr>
  </property>
  <property fmtid="{D5CDD505-2E9C-101B-9397-08002B2CF9AE}" pid="3" name="ClassificationName">
    <vt:lpwstr>Unclassified</vt:lpwstr>
  </property>
  <property fmtid="{D5CDD505-2E9C-101B-9397-08002B2CF9AE}" pid="4" name="ClassificationMarking">
    <vt:lpwstr>Classification: UNCLASSIFIED</vt:lpwstr>
  </property>
  <property fmtid="{D5CDD505-2E9C-101B-9397-08002B2CF9AE}" pid="5" name="ClassificationMadeBy">
    <vt:lpwstr>RBC\KierChr</vt:lpwstr>
  </property>
  <property fmtid="{D5CDD505-2E9C-101B-9397-08002B2CF9AE}" pid="6" name="ClassificationMadeExternally">
    <vt:lpwstr>No</vt:lpwstr>
  </property>
  <property fmtid="{D5CDD505-2E9C-101B-9397-08002B2CF9AE}" pid="7" name="ClassificationMadeOn">
    <vt:filetime>2017-05-03T12:02:59Z</vt:filetime>
  </property>
  <property fmtid="{D5CDD505-2E9C-101B-9397-08002B2CF9AE}" pid="8" name="SV_QUERY_LIST_4F35BF76-6C0D-4D9B-82B2-816C12CF3733">
    <vt:lpwstr>empty_477D106A-C0D6-4607-AEBD-E2C9D60EA279</vt:lpwstr>
  </property>
</Properties>
</file>