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sha\Downloads\"/>
    </mc:Choice>
  </mc:AlternateContent>
  <xr:revisionPtr revIDLastSave="19" documentId="13_ncr:1_{9422D3EE-DAFB-4352-9AE7-29D16FBDD284}" xr6:coauthVersionLast="47" xr6:coauthVersionMax="47" xr10:uidLastSave="{63F6CED7-E97E-4DB8-88E1-69D44BDFAA4C}"/>
  <bookViews>
    <workbookView xWindow="-30828" yWindow="-108" windowWidth="30936" windowHeight="12576" xr2:uid="{34B15BF0-F4F6-4DCB-A8A6-6FEE53ECA7E1}"/>
  </bookViews>
  <sheets>
    <sheet name="Sheet1" sheetId="1" r:id="rId1"/>
  </sheets>
  <calcPr calcId="191028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D44" i="1"/>
  <c r="I44" i="1" s="1"/>
  <c r="D43" i="1"/>
  <c r="I43" i="1" s="1"/>
  <c r="D42" i="1"/>
  <c r="I42" i="1" s="1"/>
  <c r="I41" i="1"/>
  <c r="D40" i="1"/>
  <c r="I40" i="1" s="1"/>
  <c r="D39" i="1"/>
  <c r="I39" i="1" s="1"/>
  <c r="D38" i="1"/>
  <c r="I38" i="1" s="1"/>
  <c r="D37" i="1"/>
  <c r="I37" i="1" s="1"/>
  <c r="I36" i="1"/>
  <c r="I35" i="1"/>
  <c r="I34" i="1"/>
  <c r="I33" i="1"/>
  <c r="D32" i="1"/>
  <c r="I32" i="1" s="1"/>
  <c r="I31" i="1"/>
  <c r="G30" i="1"/>
  <c r="D30" i="1"/>
  <c r="D29" i="1"/>
  <c r="I29" i="1" s="1"/>
  <c r="D28" i="1"/>
  <c r="I28" i="1" s="1"/>
  <c r="D27" i="1"/>
  <c r="I27" i="1" s="1"/>
  <c r="D26" i="1"/>
  <c r="I26" i="1" s="1"/>
  <c r="I25" i="1"/>
  <c r="I24" i="1"/>
  <c r="D20" i="1"/>
  <c r="C19" i="1"/>
  <c r="E2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4" i="1"/>
  <c r="C20" i="1" l="1"/>
  <c r="I30" i="1"/>
</calcChain>
</file>

<file path=xl/sharedStrings.xml><?xml version="1.0" encoding="utf-8"?>
<sst xmlns="http://schemas.openxmlformats.org/spreadsheetml/2006/main" count="121" uniqueCount="67">
  <si>
    <t>Statement of Accounts - Employees Earning Over 50,000 in bands of £5,000 starting £50,000</t>
  </si>
  <si>
    <t>2023-2024</t>
  </si>
  <si>
    <t>From</t>
  </si>
  <si>
    <t>To</t>
  </si>
  <si>
    <t>Total</t>
  </si>
  <si>
    <t>Schools</t>
  </si>
  <si>
    <t>Non Schools</t>
  </si>
  <si>
    <t>Senior Employees Earning over £50,000</t>
  </si>
  <si>
    <t>Name</t>
  </si>
  <si>
    <t>Job Title</t>
  </si>
  <si>
    <t>Category</t>
  </si>
  <si>
    <t>Salary</t>
  </si>
  <si>
    <t>Bonus</t>
  </si>
  <si>
    <t>Expense Allowance</t>
  </si>
  <si>
    <t>Compensation Loss of Office</t>
  </si>
  <si>
    <t>No Cash Benefits</t>
  </si>
  <si>
    <t>Employers Pension</t>
  </si>
  <si>
    <t>Basis</t>
  </si>
  <si>
    <t>Start/Leave Dates</t>
  </si>
  <si>
    <t>Notes</t>
  </si>
  <si>
    <t>Jacqueline Yates</t>
  </si>
  <si>
    <t>Chief Executive</t>
  </si>
  <si>
    <t>Head of Paid Service</t>
  </si>
  <si>
    <t>Permanent</t>
  </si>
  <si>
    <t>N/A</t>
  </si>
  <si>
    <t>Executive Director of Resources</t>
  </si>
  <si>
    <t xml:space="preserve">Non Statutory Officer </t>
  </si>
  <si>
    <t>Fixed Term</t>
  </si>
  <si>
    <t>Executive Director of Social Care &amp; Health</t>
  </si>
  <si>
    <t>Statutory Officer - Adults</t>
  </si>
  <si>
    <t>£750 salary Sacrifice</t>
  </si>
  <si>
    <t>Deputy Director of Infrastructure, Economy &amp; Capital Projects</t>
  </si>
  <si>
    <t>Senior Officer/Non Statutory Officer</t>
  </si>
  <si>
    <t>Salary Includes £595.53 Purchase of annual leave</t>
  </si>
  <si>
    <t>Director of Childrens Services Education &amp; Early Help</t>
  </si>
  <si>
    <t>Statutory Officer - Childrens</t>
  </si>
  <si>
    <t>Head of Communications &amp; Marketing</t>
  </si>
  <si>
    <t>Senior Officer</t>
  </si>
  <si>
    <t>Executive Director for Economic Growth &amp; Neighbourhood Services</t>
  </si>
  <si>
    <t>Non Statutory Officer</t>
  </si>
  <si>
    <t>Start 4/9/23 Left 1/3/2024</t>
  </si>
  <si>
    <t>Salary includes £4492.96 Paid Annual Leave</t>
  </si>
  <si>
    <t>Director of Finance</t>
  </si>
  <si>
    <t>Statutory Officer - Section 151 Officer</t>
  </si>
  <si>
    <t>Chief Digital &amp; Information Officer (AD)</t>
  </si>
  <si>
    <t>Assistant Director of Legal &amp; Democratic Services</t>
  </si>
  <si>
    <t>Statutory Officer - Monitoring Officer</t>
  </si>
  <si>
    <t>Also received £5031.76 as Returning Officer</t>
  </si>
  <si>
    <t xml:space="preserve">Assistant Director of Policy, Performance &amp; Cusomer Service </t>
  </si>
  <si>
    <t>Start 24/4/23</t>
  </si>
  <si>
    <t>Assistant Director of Procurement &amp; Contracts</t>
  </si>
  <si>
    <t>Assistant Director of HR &amp; Organisational Development</t>
  </si>
  <si>
    <t>Start 3/4/23</t>
  </si>
  <si>
    <t>Assistant Director for Operations, Adult Social Care</t>
  </si>
  <si>
    <t>Consultant in Public Health</t>
  </si>
  <si>
    <t>Assistant Director of Housing &amp; Communities</t>
  </si>
  <si>
    <t>Left 11/2/24</t>
  </si>
  <si>
    <t>Salary Includes £800.96 Paid Annual Leave &amp; £549.67 Purchase of Annual Leave</t>
  </si>
  <si>
    <t>Assistant Director of Culture</t>
  </si>
  <si>
    <t>Assistant Director of Property &amp; Asset Management</t>
  </si>
  <si>
    <t xml:space="preserve">Assistant Director of Planning, Transport &amp; Public Protection </t>
  </si>
  <si>
    <t>£9750.57 Salary Sacrifice + Salary Includes £184.05 Purchase of Annual Leave</t>
  </si>
  <si>
    <t>Senior Coroner</t>
  </si>
  <si>
    <t>Chief Auditor</t>
  </si>
  <si>
    <t>£11819.88 Salary Sacrifice</t>
  </si>
  <si>
    <t>Customer Experience Transformation Lead (Programme Director)</t>
  </si>
  <si>
    <t>Start  30/5/23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</si>
</sst>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color rgb="FF000000"/>
      <name val="Trebuchet MS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B0A5-D925-418B-9E91-E4F0263EE0C8}">
  <dimension ref="A1:M45"/>
  <sheetViews>
    <sheetView tabSelected="1" topLeftCell="A20" workbookViewId="0">
      <selection activeCell="B49" sqref="B49"/>
    </sheetView>
  </sheetViews>
  <sheetFormatPr defaultRowHeight="14.45"/>
  <cols>
    <col min="1" max="1" width="14.28515625" customWidth="1"/>
    <col min="2" max="2" width="56.85546875" bestFit="1" customWidth="1"/>
    <col min="3" max="3" width="32.28515625" bestFit="1" customWidth="1"/>
    <col min="4" max="4" width="11.7109375" customWidth="1"/>
    <col min="5" max="5" width="11.42578125" customWidth="1"/>
    <col min="6" max="6" width="18.28515625" bestFit="1" customWidth="1"/>
    <col min="7" max="7" width="26.42578125" bestFit="1" customWidth="1"/>
    <col min="8" max="8" width="15.7109375" bestFit="1" customWidth="1"/>
    <col min="9" max="9" width="13" customWidth="1"/>
    <col min="10" max="10" width="17.85546875" bestFit="1" customWidth="1"/>
    <col min="11" max="11" width="10.85546875" bestFit="1" customWidth="1"/>
    <col min="12" max="12" width="22.85546875" bestFit="1" customWidth="1"/>
    <col min="13" max="13" width="66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>
      <c r="A4" s="3">
        <v>50000</v>
      </c>
      <c r="B4" s="3">
        <v>54999</v>
      </c>
      <c r="C4" s="4">
        <f>D4+E4</f>
        <v>95</v>
      </c>
      <c r="D4" s="4">
        <v>31</v>
      </c>
      <c r="E4" s="4">
        <v>64</v>
      </c>
    </row>
    <row r="5" spans="1:5">
      <c r="A5" s="3">
        <v>55000</v>
      </c>
      <c r="B5" s="3">
        <v>59999</v>
      </c>
      <c r="C5" s="4">
        <f t="shared" ref="C5:C19" si="0">D5+E5</f>
        <v>47</v>
      </c>
      <c r="D5" s="4">
        <v>15</v>
      </c>
      <c r="E5" s="4">
        <v>32</v>
      </c>
    </row>
    <row r="6" spans="1:5">
      <c r="A6" s="3">
        <v>60000</v>
      </c>
      <c r="B6" s="3">
        <v>64999</v>
      </c>
      <c r="C6" s="4">
        <f t="shared" si="0"/>
        <v>51</v>
      </c>
      <c r="D6" s="4">
        <v>9</v>
      </c>
      <c r="E6" s="4">
        <v>42</v>
      </c>
    </row>
    <row r="7" spans="1:5">
      <c r="A7" s="3">
        <v>65000</v>
      </c>
      <c r="B7" s="3">
        <v>69999</v>
      </c>
      <c r="C7" s="4">
        <f t="shared" si="0"/>
        <v>19</v>
      </c>
      <c r="D7" s="4">
        <v>6</v>
      </c>
      <c r="E7" s="4">
        <v>13</v>
      </c>
    </row>
    <row r="8" spans="1:5">
      <c r="A8" s="3">
        <v>70000</v>
      </c>
      <c r="B8" s="3">
        <v>74999</v>
      </c>
      <c r="C8" s="4">
        <f t="shared" si="0"/>
        <v>17</v>
      </c>
      <c r="D8" s="4">
        <v>5</v>
      </c>
      <c r="E8" s="4">
        <v>12</v>
      </c>
    </row>
    <row r="9" spans="1:5">
      <c r="A9" s="3">
        <v>75000</v>
      </c>
      <c r="B9" s="3">
        <v>79999</v>
      </c>
      <c r="C9" s="4">
        <f t="shared" si="0"/>
        <v>7</v>
      </c>
      <c r="D9" s="4">
        <v>4</v>
      </c>
      <c r="E9" s="4">
        <v>3</v>
      </c>
    </row>
    <row r="10" spans="1:5">
      <c r="A10" s="3">
        <v>80000</v>
      </c>
      <c r="B10" s="3">
        <v>84999</v>
      </c>
      <c r="C10" s="4">
        <f t="shared" si="0"/>
        <v>9</v>
      </c>
      <c r="D10" s="4">
        <v>4</v>
      </c>
      <c r="E10" s="4">
        <v>5</v>
      </c>
    </row>
    <row r="11" spans="1:5">
      <c r="A11" s="3">
        <v>85000</v>
      </c>
      <c r="B11" s="3">
        <v>89999</v>
      </c>
      <c r="C11" s="4">
        <f t="shared" si="0"/>
        <v>6</v>
      </c>
      <c r="D11" s="4">
        <v>3</v>
      </c>
      <c r="E11" s="4">
        <v>3</v>
      </c>
    </row>
    <row r="12" spans="1:5">
      <c r="A12" s="3">
        <v>90000</v>
      </c>
      <c r="B12" s="3">
        <v>94999</v>
      </c>
      <c r="C12" s="4">
        <f t="shared" si="0"/>
        <v>5</v>
      </c>
      <c r="D12" s="4">
        <v>3</v>
      </c>
      <c r="E12" s="4">
        <v>2</v>
      </c>
    </row>
    <row r="13" spans="1:5">
      <c r="A13" s="3">
        <v>95000</v>
      </c>
      <c r="B13" s="3">
        <v>99999</v>
      </c>
      <c r="C13" s="4">
        <f t="shared" si="0"/>
        <v>0</v>
      </c>
      <c r="D13" s="4">
        <v>0</v>
      </c>
      <c r="E13" s="4">
        <v>0</v>
      </c>
    </row>
    <row r="14" spans="1:5">
      <c r="A14" s="3">
        <v>100000</v>
      </c>
      <c r="B14" s="3">
        <v>104999</v>
      </c>
      <c r="C14" s="4">
        <f t="shared" si="0"/>
        <v>2</v>
      </c>
      <c r="D14" s="4">
        <v>2</v>
      </c>
      <c r="E14" s="4">
        <v>0</v>
      </c>
    </row>
    <row r="15" spans="1:5">
      <c r="A15" s="3">
        <v>105000</v>
      </c>
      <c r="B15" s="3">
        <v>109999</v>
      </c>
      <c r="C15" s="4">
        <f t="shared" si="0"/>
        <v>0</v>
      </c>
      <c r="D15" s="4">
        <v>0</v>
      </c>
      <c r="E15" s="4">
        <v>0</v>
      </c>
    </row>
    <row r="16" spans="1:5">
      <c r="A16" s="3">
        <v>110000</v>
      </c>
      <c r="B16" s="3">
        <v>114999</v>
      </c>
      <c r="C16" s="4">
        <f t="shared" si="0"/>
        <v>0</v>
      </c>
      <c r="D16" s="4">
        <v>0</v>
      </c>
      <c r="E16" s="4">
        <v>0</v>
      </c>
    </row>
    <row r="17" spans="1:13">
      <c r="A17" s="3">
        <v>115000</v>
      </c>
      <c r="B17" s="3">
        <v>119999</v>
      </c>
      <c r="C17" s="4">
        <f t="shared" si="0"/>
        <v>0</v>
      </c>
      <c r="D17" s="4">
        <v>0</v>
      </c>
      <c r="E17" s="4">
        <v>0</v>
      </c>
    </row>
    <row r="18" spans="1:13">
      <c r="A18" s="3">
        <v>120000</v>
      </c>
      <c r="B18" s="3">
        <v>124999</v>
      </c>
      <c r="C18" s="4">
        <f t="shared" si="0"/>
        <v>0</v>
      </c>
      <c r="D18" s="4">
        <v>0</v>
      </c>
      <c r="E18" s="4">
        <v>0</v>
      </c>
    </row>
    <row r="19" spans="1:13">
      <c r="A19" s="3">
        <v>125000</v>
      </c>
      <c r="B19" s="3">
        <v>129999</v>
      </c>
      <c r="C19" s="4">
        <f t="shared" si="0"/>
        <v>1</v>
      </c>
      <c r="D19" s="4">
        <v>1</v>
      </c>
      <c r="E19" s="4">
        <v>0</v>
      </c>
    </row>
    <row r="20" spans="1:13">
      <c r="C20" s="4">
        <f>SUM(C4:C19)</f>
        <v>259</v>
      </c>
      <c r="D20" s="4">
        <f>SUM(D4:D19)</f>
        <v>83</v>
      </c>
      <c r="E20" s="4">
        <f>SUM(E4:E19)</f>
        <v>176</v>
      </c>
    </row>
    <row r="22" spans="1:13">
      <c r="A22" s="1" t="s">
        <v>7</v>
      </c>
    </row>
    <row r="23" spans="1:13" ht="15">
      <c r="A23" s="5" t="s">
        <v>8</v>
      </c>
      <c r="B23" s="5" t="s">
        <v>9</v>
      </c>
      <c r="C23" s="5" t="s">
        <v>10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15</v>
      </c>
      <c r="I23" s="2" t="s">
        <v>4</v>
      </c>
      <c r="J23" s="2" t="s">
        <v>16</v>
      </c>
      <c r="K23" s="2" t="s">
        <v>17</v>
      </c>
      <c r="L23" s="2" t="s">
        <v>18</v>
      </c>
      <c r="M23" s="2" t="s">
        <v>19</v>
      </c>
    </row>
    <row r="24" spans="1:13">
      <c r="A24" s="4" t="s">
        <v>20</v>
      </c>
      <c r="B24" s="4" t="s">
        <v>21</v>
      </c>
      <c r="C24" s="4" t="s">
        <v>22</v>
      </c>
      <c r="D24" s="6">
        <v>177942.36</v>
      </c>
      <c r="E24" s="4">
        <v>0</v>
      </c>
      <c r="F24" s="4">
        <v>0</v>
      </c>
      <c r="G24" s="4">
        <v>0</v>
      </c>
      <c r="H24" s="4">
        <v>0</v>
      </c>
      <c r="I24" s="6">
        <f>D24+E24+F24+G24+H24</f>
        <v>177942.36</v>
      </c>
      <c r="J24" s="6">
        <v>28826.68</v>
      </c>
      <c r="K24" s="4" t="s">
        <v>23</v>
      </c>
      <c r="L24" s="4"/>
      <c r="M24" s="4"/>
    </row>
    <row r="25" spans="1:13">
      <c r="A25" s="4" t="s">
        <v>24</v>
      </c>
      <c r="B25" s="4" t="s">
        <v>25</v>
      </c>
      <c r="C25" s="4" t="s">
        <v>26</v>
      </c>
      <c r="D25" s="6">
        <v>146423.04000000001</v>
      </c>
      <c r="E25" s="4">
        <v>0</v>
      </c>
      <c r="F25" s="4">
        <v>0</v>
      </c>
      <c r="G25" s="4">
        <v>0</v>
      </c>
      <c r="H25" s="4">
        <v>0</v>
      </c>
      <c r="I25" s="6">
        <f>D25+E25+F25+G25+H25</f>
        <v>146423.04000000001</v>
      </c>
      <c r="J25" s="6">
        <v>23720.52</v>
      </c>
      <c r="K25" s="4" t="s">
        <v>27</v>
      </c>
      <c r="L25" s="4"/>
      <c r="M25" s="4"/>
    </row>
    <row r="26" spans="1:13">
      <c r="A26" s="4" t="s">
        <v>24</v>
      </c>
      <c r="B26" s="4" t="s">
        <v>28</v>
      </c>
      <c r="C26" s="4" t="s">
        <v>29</v>
      </c>
      <c r="D26" s="6">
        <f>12999.96+122985.53</f>
        <v>135985.49</v>
      </c>
      <c r="E26" s="4">
        <v>0</v>
      </c>
      <c r="F26" s="4">
        <v>0</v>
      </c>
      <c r="G26" s="4">
        <v>0</v>
      </c>
      <c r="H26" s="4">
        <v>0</v>
      </c>
      <c r="I26" s="6">
        <f>D26+E26+F26+G26+H26</f>
        <v>135985.49</v>
      </c>
      <c r="J26" s="6">
        <v>22029.65</v>
      </c>
      <c r="K26" s="4" t="s">
        <v>23</v>
      </c>
      <c r="L26" s="4"/>
      <c r="M26" s="4" t="s">
        <v>30</v>
      </c>
    </row>
    <row r="27" spans="1:13">
      <c r="A27" s="4" t="s">
        <v>24</v>
      </c>
      <c r="B27" s="4" t="s">
        <v>31</v>
      </c>
      <c r="C27" s="4" t="s">
        <v>32</v>
      </c>
      <c r="D27" s="6">
        <f>99139.41+13358.57-595.53</f>
        <v>111902.45000000001</v>
      </c>
      <c r="E27" s="4">
        <v>0</v>
      </c>
      <c r="F27" s="4">
        <v>0</v>
      </c>
      <c r="G27" s="4">
        <v>0</v>
      </c>
      <c r="H27" s="4">
        <v>0</v>
      </c>
      <c r="I27" s="6">
        <f>D27+E27+F27+G27+H27</f>
        <v>111902.45000000001</v>
      </c>
      <c r="J27" s="6">
        <v>18224.689999999999</v>
      </c>
      <c r="K27" s="4" t="s">
        <v>23</v>
      </c>
      <c r="L27" s="4"/>
      <c r="M27" s="4" t="s">
        <v>33</v>
      </c>
    </row>
    <row r="28" spans="1:13">
      <c r="A28" s="4" t="s">
        <v>24</v>
      </c>
      <c r="B28" s="4" t="s">
        <v>34</v>
      </c>
      <c r="C28" s="4" t="s">
        <v>35</v>
      </c>
      <c r="D28" s="6">
        <f>12710.04+114675.96</f>
        <v>127386</v>
      </c>
      <c r="E28" s="4">
        <v>0</v>
      </c>
      <c r="F28" s="4">
        <v>0</v>
      </c>
      <c r="G28" s="4">
        <v>0</v>
      </c>
      <c r="H28" s="4">
        <v>0</v>
      </c>
      <c r="I28" s="6">
        <f>D28+E28+F28+G28+H28</f>
        <v>127386</v>
      </c>
      <c r="J28" s="6">
        <v>20636.52</v>
      </c>
      <c r="K28" s="4" t="s">
        <v>23</v>
      </c>
      <c r="L28" s="4"/>
      <c r="M28" s="4"/>
    </row>
    <row r="29" spans="1:13">
      <c r="A29" s="4" t="s">
        <v>24</v>
      </c>
      <c r="B29" s="4" t="s">
        <v>36</v>
      </c>
      <c r="C29" s="4" t="s">
        <v>37</v>
      </c>
      <c r="D29" s="6">
        <f>85562.33</f>
        <v>85562.33</v>
      </c>
      <c r="E29" s="4">
        <v>0</v>
      </c>
      <c r="F29" s="4">
        <v>0</v>
      </c>
      <c r="G29" s="4">
        <v>0</v>
      </c>
      <c r="H29" s="4">
        <v>0</v>
      </c>
      <c r="I29" s="6">
        <f>D29+E29+F29+G29+H29</f>
        <v>85562.33</v>
      </c>
      <c r="J29" s="6">
        <v>13861.1</v>
      </c>
      <c r="K29" s="4" t="s">
        <v>23</v>
      </c>
      <c r="L29" s="4"/>
      <c r="M29" s="4"/>
    </row>
    <row r="30" spans="1:13">
      <c r="A30" s="4" t="s">
        <v>24</v>
      </c>
      <c r="B30" s="4" t="s">
        <v>38</v>
      </c>
      <c r="C30" s="4" t="s">
        <v>39</v>
      </c>
      <c r="D30" s="6">
        <f>66101.67+6283.27+4492.96</f>
        <v>76877.900000000009</v>
      </c>
      <c r="E30" s="4">
        <v>0</v>
      </c>
      <c r="F30" s="4">
        <v>0</v>
      </c>
      <c r="G30" s="6">
        <f>36605.76+24403.84</f>
        <v>61009.600000000006</v>
      </c>
      <c r="H30" s="4">
        <v>0</v>
      </c>
      <c r="I30" s="6">
        <f>D30+E30+F30+G30+H30</f>
        <v>137887.5</v>
      </c>
      <c r="J30" s="6">
        <v>11726.35</v>
      </c>
      <c r="K30" s="4" t="s">
        <v>23</v>
      </c>
      <c r="L30" s="4" t="s">
        <v>40</v>
      </c>
      <c r="M30" s="4" t="s">
        <v>41</v>
      </c>
    </row>
    <row r="31" spans="1:13">
      <c r="A31" s="4" t="s">
        <v>24</v>
      </c>
      <c r="B31" s="4" t="s">
        <v>42</v>
      </c>
      <c r="C31" s="4" t="s">
        <v>43</v>
      </c>
      <c r="D31" s="6">
        <v>127254.96</v>
      </c>
      <c r="E31" s="4">
        <v>0</v>
      </c>
      <c r="F31" s="4">
        <v>0</v>
      </c>
      <c r="G31" s="4">
        <v>0</v>
      </c>
      <c r="H31" s="4">
        <v>0</v>
      </c>
      <c r="I31" s="6">
        <f>D31+E31+F31+G31+H31</f>
        <v>127254.96</v>
      </c>
      <c r="J31" s="6">
        <v>20615.28</v>
      </c>
      <c r="K31" s="4" t="s">
        <v>23</v>
      </c>
      <c r="L31" s="4"/>
      <c r="M31" s="4"/>
    </row>
    <row r="32" spans="1:13">
      <c r="A32" s="4" t="s">
        <v>24</v>
      </c>
      <c r="B32" s="4" t="s">
        <v>44</v>
      </c>
      <c r="C32" s="4" t="s">
        <v>37</v>
      </c>
      <c r="D32" s="6">
        <f>103254.96</f>
        <v>103254.96</v>
      </c>
      <c r="E32" s="4">
        <v>0</v>
      </c>
      <c r="F32" s="4">
        <v>0</v>
      </c>
      <c r="G32" s="4">
        <v>0</v>
      </c>
      <c r="H32" s="4">
        <v>0</v>
      </c>
      <c r="I32" s="6">
        <f>D32+E32+F32+G32+H32</f>
        <v>103254.96</v>
      </c>
      <c r="J32" s="6">
        <v>16727.28</v>
      </c>
      <c r="K32" s="4" t="s">
        <v>23</v>
      </c>
      <c r="L32" s="4"/>
      <c r="M32" s="4"/>
    </row>
    <row r="33" spans="1:13">
      <c r="A33" s="4" t="s">
        <v>24</v>
      </c>
      <c r="B33" s="4" t="s">
        <v>45</v>
      </c>
      <c r="C33" s="4" t="s">
        <v>46</v>
      </c>
      <c r="D33" s="6">
        <v>97425.96</v>
      </c>
      <c r="E33" s="4">
        <v>0</v>
      </c>
      <c r="F33" s="4">
        <v>0</v>
      </c>
      <c r="G33" s="4">
        <v>0</v>
      </c>
      <c r="H33" s="4">
        <v>0</v>
      </c>
      <c r="I33" s="6">
        <f>D33+E33+F33+G33+H33</f>
        <v>97425.96</v>
      </c>
      <c r="J33" s="6">
        <v>16598.14</v>
      </c>
      <c r="K33" s="4" t="s">
        <v>23</v>
      </c>
      <c r="L33" s="4"/>
      <c r="M33" s="4" t="s">
        <v>47</v>
      </c>
    </row>
    <row r="34" spans="1:13">
      <c r="A34" s="4" t="s">
        <v>24</v>
      </c>
      <c r="B34" s="4" t="s">
        <v>48</v>
      </c>
      <c r="C34" s="4" t="s">
        <v>37</v>
      </c>
      <c r="D34" s="6">
        <v>96658.12</v>
      </c>
      <c r="E34" s="4">
        <v>0</v>
      </c>
      <c r="F34" s="4">
        <v>0</v>
      </c>
      <c r="G34" s="4">
        <v>0</v>
      </c>
      <c r="H34" s="4">
        <v>0</v>
      </c>
      <c r="I34" s="6">
        <f>D34+E34+F34+G34+H34</f>
        <v>96658.12</v>
      </c>
      <c r="J34" s="6">
        <v>15658.59</v>
      </c>
      <c r="K34" s="4" t="s">
        <v>23</v>
      </c>
      <c r="L34" s="4" t="s">
        <v>49</v>
      </c>
      <c r="M34" s="4"/>
    </row>
    <row r="35" spans="1:13">
      <c r="A35" s="4" t="s">
        <v>24</v>
      </c>
      <c r="B35" s="4" t="s">
        <v>50</v>
      </c>
      <c r="C35" s="4" t="s">
        <v>37</v>
      </c>
      <c r="D35" s="6">
        <v>95972.04</v>
      </c>
      <c r="E35" s="4">
        <v>0</v>
      </c>
      <c r="F35" s="4">
        <v>0</v>
      </c>
      <c r="G35" s="4">
        <v>0</v>
      </c>
      <c r="H35" s="4">
        <v>0</v>
      </c>
      <c r="I35" s="6">
        <f>D35+E35+F35+G35+H35</f>
        <v>95972.04</v>
      </c>
      <c r="J35" s="6">
        <v>15547.44</v>
      </c>
      <c r="K35" s="4" t="s">
        <v>23</v>
      </c>
      <c r="L35" s="4"/>
      <c r="M35" s="4"/>
    </row>
    <row r="36" spans="1:13">
      <c r="A36" s="4" t="s">
        <v>24</v>
      </c>
      <c r="B36" s="4" t="s">
        <v>51</v>
      </c>
      <c r="C36" s="4" t="s">
        <v>37</v>
      </c>
      <c r="D36" s="6">
        <v>92535</v>
      </c>
      <c r="E36" s="4">
        <v>0</v>
      </c>
      <c r="F36" s="4">
        <v>0</v>
      </c>
      <c r="G36" s="4">
        <v>0</v>
      </c>
      <c r="H36" s="4">
        <v>0</v>
      </c>
      <c r="I36" s="6">
        <f>D36+E36+F36+G36+H36</f>
        <v>92535</v>
      </c>
      <c r="J36" s="6">
        <v>14990.65</v>
      </c>
      <c r="K36" s="4" t="s">
        <v>23</v>
      </c>
      <c r="L36" s="4" t="s">
        <v>52</v>
      </c>
      <c r="M36" s="4"/>
    </row>
    <row r="37" spans="1:13">
      <c r="A37" s="4" t="s">
        <v>24</v>
      </c>
      <c r="B37" s="4" t="s">
        <v>53</v>
      </c>
      <c r="C37" s="4" t="s">
        <v>37</v>
      </c>
      <c r="D37" s="6">
        <f>8607.96+103254.96</f>
        <v>111862.92000000001</v>
      </c>
      <c r="E37" s="4">
        <v>0</v>
      </c>
      <c r="F37" s="4">
        <v>0</v>
      </c>
      <c r="G37" s="4">
        <v>0</v>
      </c>
      <c r="H37" s="4">
        <v>0</v>
      </c>
      <c r="I37" s="6">
        <f>D37+E37+F37+G37+H37</f>
        <v>111862.92000000001</v>
      </c>
      <c r="J37" s="6">
        <v>18121.8</v>
      </c>
      <c r="K37" s="4" t="s">
        <v>23</v>
      </c>
      <c r="L37" s="4"/>
      <c r="M37" s="4"/>
    </row>
    <row r="38" spans="1:13">
      <c r="A38" s="4" t="s">
        <v>24</v>
      </c>
      <c r="B38" s="4" t="s">
        <v>54</v>
      </c>
      <c r="C38" s="4" t="s">
        <v>37</v>
      </c>
      <c r="D38" s="6">
        <f>5000.04+79926</f>
        <v>84926.04</v>
      </c>
      <c r="E38" s="4">
        <v>0</v>
      </c>
      <c r="F38" s="4">
        <v>0</v>
      </c>
      <c r="G38" s="4">
        <v>0</v>
      </c>
      <c r="H38" s="4">
        <v>0</v>
      </c>
      <c r="I38" s="6">
        <f>D38+E38+F38+G38+H38</f>
        <v>84926.04</v>
      </c>
      <c r="J38" s="6">
        <v>13758</v>
      </c>
      <c r="K38" s="4" t="s">
        <v>23</v>
      </c>
      <c r="L38" s="4"/>
      <c r="M38" s="4"/>
    </row>
    <row r="39" spans="1:13">
      <c r="A39" s="4" t="s">
        <v>24</v>
      </c>
      <c r="B39" s="4" t="s">
        <v>55</v>
      </c>
      <c r="C39" s="4" t="s">
        <v>37</v>
      </c>
      <c r="D39" s="6">
        <f>86791.79+800.96-549.67</f>
        <v>87043.08</v>
      </c>
      <c r="E39" s="4">
        <v>0</v>
      </c>
      <c r="F39" s="4">
        <v>0</v>
      </c>
      <c r="G39" s="4">
        <v>0</v>
      </c>
      <c r="H39" s="4">
        <v>0</v>
      </c>
      <c r="I39" s="6">
        <f>D39+E39+F39+G39+H39</f>
        <v>87043.08</v>
      </c>
      <c r="J39" s="6">
        <v>14060.24</v>
      </c>
      <c r="K39" s="4" t="s">
        <v>23</v>
      </c>
      <c r="L39" s="4" t="s">
        <v>56</v>
      </c>
      <c r="M39" s="4" t="s">
        <v>57</v>
      </c>
    </row>
    <row r="40" spans="1:13">
      <c r="A40" s="4" t="s">
        <v>24</v>
      </c>
      <c r="B40" s="4" t="s">
        <v>58</v>
      </c>
      <c r="C40" s="4" t="s">
        <v>37</v>
      </c>
      <c r="D40" s="6">
        <f>103254.96</f>
        <v>103254.96</v>
      </c>
      <c r="E40" s="4">
        <v>0</v>
      </c>
      <c r="F40" s="4">
        <v>0</v>
      </c>
      <c r="G40" s="4">
        <v>0</v>
      </c>
      <c r="H40" s="4">
        <v>0</v>
      </c>
      <c r="I40" s="6">
        <f>D40+E40+F40+G40+H40</f>
        <v>103254.96</v>
      </c>
      <c r="J40" s="6">
        <v>16727.28</v>
      </c>
      <c r="K40" s="4" t="s">
        <v>23</v>
      </c>
      <c r="L40" s="4"/>
      <c r="M40" s="4"/>
    </row>
    <row r="41" spans="1:13">
      <c r="A41" s="4" t="s">
        <v>24</v>
      </c>
      <c r="B41" s="4" t="s">
        <v>59</v>
      </c>
      <c r="C41" s="4" t="s">
        <v>37</v>
      </c>
      <c r="D41" s="6">
        <v>103254.96</v>
      </c>
      <c r="E41" s="4">
        <v>0</v>
      </c>
      <c r="F41" s="4">
        <v>0</v>
      </c>
      <c r="G41" s="4">
        <v>0</v>
      </c>
      <c r="H41" s="4">
        <v>0</v>
      </c>
      <c r="I41" s="6">
        <f>D41+E41+F41+G41+H41</f>
        <v>103254.96</v>
      </c>
      <c r="J41" s="6">
        <v>16727.28</v>
      </c>
      <c r="K41" s="4" t="s">
        <v>23</v>
      </c>
      <c r="L41" s="4"/>
      <c r="M41" s="4"/>
    </row>
    <row r="42" spans="1:13">
      <c r="A42" s="4" t="s">
        <v>24</v>
      </c>
      <c r="B42" s="4" t="s">
        <v>60</v>
      </c>
      <c r="C42" s="4" t="s">
        <v>37</v>
      </c>
      <c r="D42" s="6">
        <f>95972.04-184.05</f>
        <v>95787.989999999991</v>
      </c>
      <c r="E42" s="4">
        <v>0</v>
      </c>
      <c r="F42" s="4">
        <v>0</v>
      </c>
      <c r="G42" s="4">
        <v>0</v>
      </c>
      <c r="H42" s="4">
        <v>0</v>
      </c>
      <c r="I42" s="6">
        <f>D42+E42+F42+G42+H42</f>
        <v>95787.989999999991</v>
      </c>
      <c r="J42" s="6">
        <v>15547.44</v>
      </c>
      <c r="K42" s="4" t="s">
        <v>23</v>
      </c>
      <c r="L42" s="4"/>
      <c r="M42" s="4" t="s">
        <v>61</v>
      </c>
    </row>
    <row r="43" spans="1:13">
      <c r="A43" s="4" t="s">
        <v>24</v>
      </c>
      <c r="B43" s="4" t="s">
        <v>62</v>
      </c>
      <c r="C43" s="4" t="s">
        <v>37</v>
      </c>
      <c r="D43" s="6">
        <f>135423</f>
        <v>135423</v>
      </c>
      <c r="E43" s="4">
        <v>0</v>
      </c>
      <c r="F43" s="4">
        <v>0</v>
      </c>
      <c r="G43" s="4">
        <v>0</v>
      </c>
      <c r="H43" s="4">
        <v>0</v>
      </c>
      <c r="I43" s="6">
        <f t="shared" ref="I43:I45" si="1">D43+E43+F43+G43+H43</f>
        <v>135423</v>
      </c>
      <c r="J43" s="6">
        <v>21938.52</v>
      </c>
      <c r="K43" s="4" t="s">
        <v>23</v>
      </c>
      <c r="L43" s="4"/>
      <c r="M43" s="4"/>
    </row>
    <row r="44" spans="1:13">
      <c r="A44" s="9" t="s">
        <v>24</v>
      </c>
      <c r="B44" s="9" t="s">
        <v>63</v>
      </c>
      <c r="C44" s="9" t="s">
        <v>37</v>
      </c>
      <c r="D44" s="10">
        <f>82845.96</f>
        <v>82845.960000000006</v>
      </c>
      <c r="E44" s="9">
        <v>0</v>
      </c>
      <c r="F44" s="9">
        <v>0</v>
      </c>
      <c r="G44" s="9">
        <v>0</v>
      </c>
      <c r="H44" s="9">
        <v>0</v>
      </c>
      <c r="I44" s="10">
        <f t="shared" si="1"/>
        <v>82845.960000000006</v>
      </c>
      <c r="J44" s="10">
        <v>11506.21</v>
      </c>
      <c r="K44" s="9" t="s">
        <v>23</v>
      </c>
      <c r="L44" s="9"/>
      <c r="M44" s="9" t="s">
        <v>64</v>
      </c>
    </row>
    <row r="45" spans="1:13">
      <c r="A45" s="7" t="s">
        <v>24</v>
      </c>
      <c r="B45" s="7" t="s">
        <v>65</v>
      </c>
      <c r="C45" s="7" t="s">
        <v>37</v>
      </c>
      <c r="D45" s="8">
        <v>86888.68</v>
      </c>
      <c r="E45" s="7">
        <v>0</v>
      </c>
      <c r="F45" s="7">
        <v>0</v>
      </c>
      <c r="G45" s="7">
        <v>0</v>
      </c>
      <c r="H45" s="7">
        <v>0</v>
      </c>
      <c r="I45" s="8">
        <f t="shared" si="1"/>
        <v>86888.68</v>
      </c>
      <c r="J45" s="8">
        <v>14075.93</v>
      </c>
      <c r="K45" s="7" t="s">
        <v>27</v>
      </c>
      <c r="L45" s="7" t="s">
        <v>66</v>
      </c>
      <c r="M45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7BC0DCC0D2C64998B0E87E3FC2A3A9" ma:contentTypeVersion="17" ma:contentTypeDescription="Create a new document." ma:contentTypeScope="" ma:versionID="9f1326fd75ee26a3e1c6d1ffc0e9bf42">
  <xsd:schema xmlns:xsd="http://www.w3.org/2001/XMLSchema" xmlns:xs="http://www.w3.org/2001/XMLSchema" xmlns:p="http://schemas.microsoft.com/office/2006/metadata/properties" xmlns:ns2="55d8f6aa-6292-4c09-a011-47fce2e5afdc" xmlns:ns3="2c9d38e6-303d-4856-9870-1d8ff0eb75e4" targetNamespace="http://schemas.microsoft.com/office/2006/metadata/properties" ma:root="true" ma:fieldsID="25b7a8b5ce7b54a1b3fe1640882c9610" ns2:_="" ns3:_="">
    <xsd:import namespace="55d8f6aa-6292-4c09-a011-47fce2e5afdc"/>
    <xsd:import namespace="2c9d38e6-303d-4856-9870-1d8ff0eb75e4"/>
    <xsd:element name="properties">
      <xsd:complexType>
        <xsd:sequence>
          <xsd:element name="documentManagement">
            <xsd:complexType>
              <xsd:all>
                <xsd:element ref="ns2:j2ad82b4683849e3bbeb18fc7641b18a" minOccurs="0"/>
                <xsd:element ref="ns3:TaxCatchAll" minOccurs="0"/>
                <xsd:element ref="ns2:nb8d38b938784d4eba966fcf6a407762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8f6aa-6292-4c09-a011-47fce2e5afdc" elementFormDefault="qualified">
    <xsd:import namespace="http://schemas.microsoft.com/office/2006/documentManagement/types"/>
    <xsd:import namespace="http://schemas.microsoft.com/office/infopath/2007/PartnerControls"/>
    <xsd:element name="j2ad82b4683849e3bbeb18fc7641b18a" ma:index="9" nillable="true" ma:taxonomy="true" ma:internalName="j2ad82b4683849e3bbeb18fc7641b18a" ma:taxonomyFieldName="Organisation_x0020_team" ma:displayName="Organisation team" ma:default="1;#DOR - Human Resources ＆ Organisational Development - Payroll ＆ Pensions|127c3bd5-0bb2-4b5d-b5ac-199939ce1c9d" ma:fieldId="{32ad82b4-6838-49e3-bbeb-18fc7641b18a}" ma:sspId="7bef11b6-0958-4610-a2c8-35c8ec14b7d6" ma:termSetId="f77e901d-c966-4efa-8340-3d233957aa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d38b938784d4eba966fcf6a407762" ma:index="12" nillable="true" ma:taxonomy="true" ma:internalName="nb8d38b938784d4eba966fcf6a407762" ma:taxonomyFieldName="Classification" ma:displayName="Classification" ma:default="1;#OFFICIAL|aacd4e4f-7705-433a-a4bc-60b6539b36de" ma:fieldId="{7b8d38b9-3878-4d4e-ba96-6fcf6a407762}" ma:sspId="7bef11b6-0958-4610-a2c8-35c8ec14b7d6" ma:termSetId="a0f0737d-c306-4eb0-97fb-b953aadcf9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bef11b6-0958-4610-a2c8-35c8ec14b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d38e6-303d-4856-9870-1d8ff0eb75e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3f4f242-2437-4f15-aaa5-15713467ef72}" ma:internalName="TaxCatchAll" ma:showField="CatchAllData" ma:web="2c9d38e6-303d-4856-9870-1d8ff0eb75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2ad82b4683849e3bbeb18fc7641b18a xmlns="55d8f6aa-6292-4c09-a011-47fce2e5af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DOR - Human Resources ＆ Organisational Development - Payroll ＆ Pensions</TermName>
          <TermId xmlns="http://schemas.microsoft.com/office/infopath/2007/PartnerControls">127c3bd5-0bb2-4b5d-b5ac-199939ce1c9d</TermId>
        </TermInfo>
      </Terms>
    </j2ad82b4683849e3bbeb18fc7641b18a>
    <nb8d38b938784d4eba966fcf6a407762 xmlns="55d8f6aa-6292-4c09-a011-47fce2e5af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aacd4e4f-7705-433a-a4bc-60b6539b36de</TermId>
        </TermInfo>
      </Terms>
    </nb8d38b938784d4eba966fcf6a407762>
    <lcf76f155ced4ddcb4097134ff3c332f xmlns="55d8f6aa-6292-4c09-a011-47fce2e5afdc">
      <Terms xmlns="http://schemas.microsoft.com/office/infopath/2007/PartnerControls"/>
    </lcf76f155ced4ddcb4097134ff3c332f>
    <TaxCatchAll xmlns="2c9d38e6-303d-4856-9870-1d8ff0eb75e4"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F22935D8-4B99-42A0-BE51-D73B9D6525A6}"/>
</file>

<file path=customXml/itemProps2.xml><?xml version="1.0" encoding="utf-8"?>
<ds:datastoreItem xmlns:ds="http://schemas.openxmlformats.org/officeDocument/2006/customXml" ds:itemID="{0A2E3410-A18F-424A-AA01-687F660C5C0A}"/>
</file>

<file path=customXml/itemProps3.xml><?xml version="1.0" encoding="utf-8"?>
<ds:datastoreItem xmlns:ds="http://schemas.openxmlformats.org/officeDocument/2006/customXml" ds:itemID="{E6713E3B-737A-4B21-8683-8BD598558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Reading Borough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Sharon</dc:creator>
  <cp:keywords/>
  <dc:description/>
  <cp:lastModifiedBy>Brown, Sharon</cp:lastModifiedBy>
  <cp:revision/>
  <dcterms:created xsi:type="dcterms:W3CDTF">2024-04-11T17:27:59Z</dcterms:created>
  <dcterms:modified xsi:type="dcterms:W3CDTF">2024-05-20T11:06:40Z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0x010100147BC0DCC0D2C64998B0E87E3FC2A3A9</vt:lpwstr>
  </property>
  <property fmtid="{D5CDD505-2E9C-101B-9397-08002B2CF9AE}" pid="3" name="MediaServiceImageTags">
    <vt:lpwstr/>
  </property>
  <property fmtid="{D5CDD505-2E9C-101B-9397-08002B2CF9AE}" pid="4" name="Organisation team">
    <vt:lpwstr>1;#DOR - Human Resources ＆ Organisational Development - Payroll ＆ Pensions|127c3bd5-0bb2-4b5d-b5ac-199939ce1c9d</vt:lpwstr>
  </property>
  <property fmtid="{D5CDD505-2E9C-101B-9397-08002B2CF9AE}" pid="5" name="Classification">
    <vt:lpwstr>2;#OFFICIAL|aacd4e4f-7705-433a-a4bc-60b6539b36de</vt:lpwstr>
  </property>
</Properties>
</file>