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adinggovuk-my.sharepoint.com/personal/steven_davies_reading_gov_uk/Documents/Desktop/"/>
    </mc:Choice>
  </mc:AlternateContent>
  <xr:revisionPtr revIDLastSave="0" documentId="8_{247DAA8E-DF56-4AA1-BB37-D3D11A4CA7B1}" xr6:coauthVersionLast="47" xr6:coauthVersionMax="47" xr10:uidLastSave="{00000000-0000-0000-0000-000000000000}"/>
  <bookViews>
    <workbookView xWindow="-28920" yWindow="-315" windowWidth="29040" windowHeight="15720" xr2:uid="{BBAAD225-BBC9-4507-8D9F-BDAB04742F12}"/>
  </bookViews>
  <sheets>
    <sheet name="Sheet1" sheetId="1" r:id="rId1"/>
  </sheets>
  <externalReferences>
    <externalReference r:id="rId2"/>
  </externalReferences>
  <definedNames>
    <definedName name="LANumber">'[1]Cover Sheet'!$C$12</definedName>
    <definedName name="Total1">Sheet1!$S$10</definedName>
    <definedName name="Total10">Sheet1!$S$55</definedName>
    <definedName name="Total11">Sheet1!$S$59</definedName>
    <definedName name="Total1a">Sheet1!$J$10:$O$10</definedName>
    <definedName name="Total2">Sheet1!$S$15:$S$20</definedName>
    <definedName name="Total3">Sheet1!$S$24:$S$25</definedName>
    <definedName name="Total37a8">Sheet1!$S$24,Sheet1!$S$39:$S$40,Sheet1!$S$47</definedName>
    <definedName name="Total6">Sheet1!$S$47:$S$48</definedName>
    <definedName name="Total7">Sheet1!$S$50:$S$51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60" i="1" l="1"/>
  <c r="AO59" i="1"/>
  <c r="S56" i="1"/>
  <c r="AO55" i="1"/>
  <c r="S52" i="1"/>
  <c r="AO51" i="1"/>
  <c r="AO50" i="1"/>
  <c r="AO48" i="1"/>
  <c r="AO47" i="1"/>
  <c r="S43" i="1"/>
  <c r="S44" i="1" s="1"/>
  <c r="S42" i="1"/>
  <c r="AO42" i="1" s="1"/>
  <c r="S40" i="1"/>
  <c r="AO40" i="1" s="1"/>
  <c r="S39" i="1"/>
  <c r="AO39" i="1" s="1"/>
  <c r="R33" i="1"/>
  <c r="Q33" i="1"/>
  <c r="P33" i="1"/>
  <c r="R32" i="1"/>
  <c r="Q32" i="1"/>
  <c r="P32" i="1"/>
  <c r="R30" i="1"/>
  <c r="Q30" i="1"/>
  <c r="P30" i="1"/>
  <c r="R25" i="1"/>
  <c r="Q25" i="1"/>
  <c r="P25" i="1"/>
  <c r="S25" i="1" s="1"/>
  <c r="AO25" i="1" s="1"/>
  <c r="Q24" i="1"/>
  <c r="R20" i="1"/>
  <c r="Q20" i="1"/>
  <c r="S20" i="1" s="1"/>
  <c r="P20" i="1"/>
  <c r="R19" i="1"/>
  <c r="Q19" i="1"/>
  <c r="P19" i="1"/>
  <c r="R18" i="1"/>
  <c r="Q18" i="1"/>
  <c r="P18" i="1"/>
  <c r="R17" i="1"/>
  <c r="Q17" i="1"/>
  <c r="P17" i="1"/>
  <c r="S17" i="1" s="1"/>
  <c r="AO17" i="1" s="1"/>
  <c r="R16" i="1"/>
  <c r="Q16" i="1"/>
  <c r="P16" i="1"/>
  <c r="R10" i="1"/>
  <c r="Q10" i="1"/>
  <c r="P10" i="1"/>
  <c r="Z3" i="1"/>
  <c r="Z4" i="1" s="1"/>
  <c r="AO16" i="1" l="1"/>
  <c r="AO43" i="1"/>
  <c r="S10" i="1"/>
  <c r="AO10" i="1" s="1"/>
  <c r="AO20" i="1"/>
  <c r="S33" i="1"/>
  <c r="AO33" i="1" s="1"/>
  <c r="S30" i="1"/>
  <c r="S18" i="1"/>
  <c r="AO18" i="1" s="1"/>
  <c r="S16" i="1"/>
  <c r="S19" i="1"/>
  <c r="AO19" i="1" s="1"/>
  <c r="S24" i="1"/>
  <c r="AO24" i="1" s="1"/>
  <c r="S32" i="1"/>
  <c r="AO32" i="1" s="1"/>
  <c r="S34" i="1" l="1"/>
  <c r="S21" i="1"/>
  <c r="S6" i="1"/>
  <c r="S26" i="1"/>
  <c r="AO30" i="1"/>
</calcChain>
</file>

<file path=xl/sharedStrings.xml><?xml version="1.0" encoding="utf-8"?>
<sst xmlns="http://schemas.openxmlformats.org/spreadsheetml/2006/main" count="325" uniqueCount="98">
  <si>
    <t>S251 Budget 2023-24</t>
  </si>
  <si>
    <t>EYSFF (3 &amp; 4 year olds): 
Base rate</t>
  </si>
  <si>
    <t>Row No.</t>
  </si>
  <si>
    <t>Description</t>
  </si>
  <si>
    <t>Unit Value (£)</t>
  </si>
  <si>
    <t>Unit
Applied</t>
  </si>
  <si>
    <t>Number of Units (Universal 15 hours)</t>
  </si>
  <si>
    <t>Number of Units (Additional 15 hours)</t>
  </si>
  <si>
    <t>Anticipated Budget (£)</t>
  </si>
  <si>
    <t>Early Years Proforma Table</t>
  </si>
  <si>
    <t>PVI</t>
  </si>
  <si>
    <t>Nursery School</t>
  </si>
  <si>
    <t>Primary Nursery Class</t>
  </si>
  <si>
    <t>TOTAL</t>
  </si>
  <si>
    <t>Is Data Present on Row?</t>
  </si>
  <si>
    <t>EYP Errors:</t>
  </si>
  <si>
    <t>Count of headings:</t>
  </si>
  <si>
    <t>Count of cells with errors:</t>
  </si>
  <si>
    <t>Error Cell Reference and Description</t>
  </si>
  <si>
    <t>Pass-through rate for delivering government funded hours:</t>
  </si>
  <si>
    <t>Description
(Max 250 characters)</t>
  </si>
  <si>
    <t>EY1</t>
  </si>
  <si>
    <t xml:space="preserve">1. Base Rate(s) per hour, per provider type  </t>
  </si>
  <si>
    <t>Single universal base rate for all providers</t>
  </si>
  <si>
    <t>PerHour</t>
  </si>
  <si>
    <t>5.0.13, 5.0.14, 1009, 1010, LENGTH</t>
  </si>
  <si>
    <t>5.0.0, 5.07, 5.0.8, 5.0.11, 1038, 1039</t>
  </si>
  <si>
    <t>5.0.0, 5.07,  5.0.11, 5.0.12, 1039</t>
  </si>
  <si>
    <t>5.0.0, 5.0.10, 5.0.12, 1040, 1039</t>
  </si>
  <si>
    <t>End of section 1</t>
  </si>
  <si>
    <t>EYSFF (3 &amp; 4 year olds):
Other formula factors</t>
  </si>
  <si>
    <t>Number of Units (Universal &amp; Additional 15 hours)</t>
  </si>
  <si>
    <t>Not used</t>
  </si>
  <si>
    <t>2. Supplements (please provide in written format a short explanation of your supplement payments)</t>
  </si>
  <si>
    <t>EY2a</t>
  </si>
  <si>
    <t>(a) Deprivation (Mandatory)</t>
  </si>
  <si>
    <t>Paid on the same basis/criteria as the Early Years Pupil Premium</t>
  </si>
  <si>
    <t>EY2b</t>
  </si>
  <si>
    <t>(b) Quality (if applicable)</t>
  </si>
  <si>
    <t>EY2c</t>
  </si>
  <si>
    <t>(c) Flexibility (if applicable)</t>
  </si>
  <si>
    <t>EY2d</t>
  </si>
  <si>
    <t xml:space="preserve">(d) Rurality / Sparsity (if applicable) </t>
  </si>
  <si>
    <t>EY2e</t>
  </si>
  <si>
    <t>(e) EAL (if applicable)</t>
  </si>
  <si>
    <t>Funding provided through supplements:</t>
  </si>
  <si>
    <t>EY3</t>
  </si>
  <si>
    <t>3. Maintained nursery school (MNS) lump sums (if applicable)</t>
  </si>
  <si>
    <t>Based on National funding formula changes</t>
  </si>
  <si>
    <t>EY4</t>
  </si>
  <si>
    <t>4. Hours above universal/ additional 15 hours (if applicable)</t>
  </si>
  <si>
    <t xml:space="preserve">End of Section 3 </t>
  </si>
  <si>
    <t>TOTAL FUNDING FOR EARLY YEARS SINGLE FUNDING FORMULA (3 &amp; 4 YEAR OLDS):</t>
  </si>
  <si>
    <t>EYSFF (2 year olds)</t>
  </si>
  <si>
    <t>Number of Units</t>
  </si>
  <si>
    <t>EY5</t>
  </si>
  <si>
    <t>5. Base Rate(s) per hour, per provider type</t>
  </si>
  <si>
    <t>Single base rate for all providers</t>
  </si>
  <si>
    <t>6. Supplements (please provide a short explanation of your supplement payments)</t>
  </si>
  <si>
    <t>EY6a</t>
  </si>
  <si>
    <t>(a) Quality (if applicable)</t>
  </si>
  <si>
    <t>EY6b</t>
  </si>
  <si>
    <t>(b) Other supplements (if applicable)</t>
  </si>
  <si>
    <t>TOTAL FUNDING FOR EARLY YEARS SINGLE FUNDING FORMULA (2 YEAR OLDS):</t>
  </si>
  <si>
    <t xml:space="preserve">7. SEN Inclusion Fund (funded directly to providers) </t>
  </si>
  <si>
    <t>Anticipated total budget (£)</t>
  </si>
  <si>
    <t>(a) 3 &amp; 4 Year Olds (Mandatory)</t>
  </si>
  <si>
    <t>EY7ai</t>
  </si>
  <si>
    <t>(ai) Funding allocated from EY Block</t>
  </si>
  <si>
    <t>Funding decisions on a case by case basis made by a panel which meets monthly, total budget of £300k</t>
  </si>
  <si>
    <t>LENGTH</t>
  </si>
  <si>
    <t>EY7aii</t>
  </si>
  <si>
    <t>(aii) Funding allocated from HN Block</t>
  </si>
  <si>
    <t>(b) 2 Year Olds (if applicable)</t>
  </si>
  <si>
    <t>EY7bi</t>
  </si>
  <si>
    <t>(bi) Funding allocated from EY Block</t>
  </si>
  <si>
    <t>EY7bii</t>
  </si>
  <si>
    <t>(bii) Funding allocated from HN Block</t>
  </si>
  <si>
    <t>TOTAL FUNDING FOR SEN INCLUSION FUND (TOP-UP GRANT ELEMENT):</t>
  </si>
  <si>
    <t xml:space="preserve">8. Early years contingency funding </t>
  </si>
  <si>
    <t>Total</t>
  </si>
  <si>
    <t>EY8a</t>
  </si>
  <si>
    <t>(a) 3 &amp; 4 Year Olds</t>
  </si>
  <si>
    <t>EY8b</t>
  </si>
  <si>
    <t>(b) 2 Year Olds</t>
  </si>
  <si>
    <t>9. Early years centrally retained funding</t>
  </si>
  <si>
    <t>EY9a</t>
  </si>
  <si>
    <t>Early years team - data, sufficiency, compliance, training, SEN support worker. Dingley family support and advisory service.</t>
  </si>
  <si>
    <t>EY9b</t>
  </si>
  <si>
    <t>TOTAL FUNDING FOR EARLY YEARS CENTRAL EXPENDITURE:</t>
  </si>
  <si>
    <t>10. Early years pupil premium</t>
  </si>
  <si>
    <t>EY10</t>
  </si>
  <si>
    <t>3 &amp; 4 Year Olds</t>
  </si>
  <si>
    <t>TOTAL FUNDING FOR EARLY YEARS PUPIL PREMIUM:</t>
  </si>
  <si>
    <t>11. Disability access fund</t>
  </si>
  <si>
    <t>EY11</t>
  </si>
  <si>
    <t>TOTAL FUNDING FOR EARLY YEARS DISABILITY ACCESS FUND:</t>
  </si>
  <si>
    <t>Early Years Table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</si>
</sst>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"/>
    <numFmt numFmtId="165" formatCode="0.0%"/>
    <numFmt numFmtId="166" formatCode="\£#,##0.00"/>
    <numFmt numFmtId="167" formatCode="_(* #,##0.00_);_(* \(#,##0.00\);_(* &quot;-&quot;??_);_(@_)"/>
    <numFmt numFmtId="168" formatCode="&quot;£&quot;#,##0"/>
    <numFmt numFmtId="169" formatCode="\£#,##0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indexed="22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" fontId="5" fillId="2" borderId="0" xfId="1" applyNumberFormat="1" applyFont="1" applyFill="1" applyAlignment="1">
      <alignment horizontal="right" vertical="center"/>
    </xf>
    <xf numFmtId="0" fontId="4" fillId="5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1" fontId="4" fillId="0" borderId="0" xfId="0" applyNumberFormat="1" applyFont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9" fillId="4" borderId="4" xfId="0" applyFont="1" applyFill="1" applyBorder="1" applyAlignment="1">
      <alignment vertical="center" wrapText="1"/>
    </xf>
    <xf numFmtId="49" fontId="1" fillId="2" borderId="0" xfId="0" applyNumberFormat="1" applyFont="1" applyFill="1" applyAlignment="1">
      <alignment vertical="center"/>
    </xf>
    <xf numFmtId="0" fontId="4" fillId="0" borderId="0" xfId="0" applyFont="1"/>
    <xf numFmtId="165" fontId="5" fillId="6" borderId="13" xfId="0" applyNumberFormat="1" applyFont="1" applyFill="1" applyBorder="1" applyAlignment="1">
      <alignment horizontal="right" vertical="center" wrapText="1"/>
    </xf>
    <xf numFmtId="4" fontId="11" fillId="2" borderId="0" xfId="2" applyNumberFormat="1" applyFont="1" applyFill="1" applyBorder="1" applyAlignment="1">
      <alignment vertical="center"/>
    </xf>
    <xf numFmtId="4" fontId="11" fillId="2" borderId="12" xfId="2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4" fontId="5" fillId="4" borderId="14" xfId="0" applyNumberFormat="1" applyFont="1" applyFill="1" applyBorder="1" applyAlignment="1">
      <alignment horizontal="left" vertical="center" wrapText="1"/>
    </xf>
    <xf numFmtId="4" fontId="5" fillId="4" borderId="15" xfId="0" applyNumberFormat="1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center" vertical="center"/>
    </xf>
    <xf numFmtId="49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12" xfId="0" applyNumberFormat="1" applyFont="1" applyFill="1" applyBorder="1" applyAlignment="1" applyProtection="1">
      <alignment horizontal="right" vertical="center"/>
      <protection locked="0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4" fontId="1" fillId="5" borderId="12" xfId="0" applyNumberFormat="1" applyFont="1" applyFill="1" applyBorder="1" applyAlignment="1" applyProtection="1">
      <alignment horizontal="right" vertical="center" wrapText="1"/>
      <protection locked="0"/>
    </xf>
    <xf numFmtId="164" fontId="1" fillId="7" borderId="12" xfId="3" applyNumberFormat="1" applyFont="1" applyFill="1" applyBorder="1" applyAlignment="1" applyProtection="1">
      <alignment horizontal="right" vertical="center" wrapText="1"/>
    </xf>
    <xf numFmtId="164" fontId="1" fillId="6" borderId="12" xfId="3" applyNumberFormat="1" applyFont="1" applyFill="1" applyBorder="1" applyAlignment="1" applyProtection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49" fontId="6" fillId="2" borderId="0" xfId="0" applyNumberFormat="1" applyFont="1" applyFill="1" applyAlignment="1">
      <alignment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49" fontId="5" fillId="0" borderId="6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0" fontId="9" fillId="2" borderId="11" xfId="0" applyFont="1" applyFill="1" applyBorder="1" applyAlignment="1">
      <alignment horizontal="left" vertical="center" wrapText="1"/>
    </xf>
    <xf numFmtId="3" fontId="5" fillId="0" borderId="15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/>
    </xf>
    <xf numFmtId="49" fontId="1" fillId="5" borderId="11" xfId="4" applyNumberFormat="1" applyFill="1" applyBorder="1" applyAlignment="1" applyProtection="1">
      <alignment horizontal="left" vertical="center" wrapText="1"/>
      <protection locked="0"/>
    </xf>
    <xf numFmtId="166" fontId="1" fillId="5" borderId="11" xfId="0" applyNumberFormat="1" applyFont="1" applyFill="1" applyBorder="1" applyAlignment="1" applyProtection="1">
      <alignment horizontal="right" vertical="center"/>
      <protection locked="0"/>
    </xf>
    <xf numFmtId="166" fontId="1" fillId="5" borderId="11" xfId="0" applyNumberFormat="1" applyFont="1" applyFill="1" applyBorder="1" applyAlignment="1" applyProtection="1">
      <alignment horizontal="right" vertical="center" wrapText="1"/>
      <protection locked="0"/>
    </xf>
    <xf numFmtId="4" fontId="1" fillId="5" borderId="11" xfId="3" applyNumberFormat="1" applyFont="1" applyFill="1" applyBorder="1" applyAlignment="1" applyProtection="1">
      <alignment vertical="center"/>
      <protection locked="0"/>
    </xf>
    <xf numFmtId="3" fontId="1" fillId="8" borderId="9" xfId="3" applyNumberFormat="1" applyFont="1" applyFill="1" applyBorder="1" applyAlignment="1" applyProtection="1">
      <alignment vertical="center"/>
    </xf>
    <xf numFmtId="0" fontId="4" fillId="2" borderId="12" xfId="0" applyFont="1" applyFill="1" applyBorder="1" applyAlignment="1">
      <alignment horizontal="left" vertical="center" wrapText="1"/>
    </xf>
    <xf numFmtId="3" fontId="5" fillId="0" borderId="14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/>
    </xf>
    <xf numFmtId="164" fontId="1" fillId="5" borderId="12" xfId="0" applyNumberFormat="1" applyFont="1" applyFill="1" applyBorder="1" applyAlignment="1" applyProtection="1">
      <alignment horizontal="right" vertical="center"/>
      <protection locked="0"/>
    </xf>
    <xf numFmtId="164" fontId="1" fillId="5" borderId="12" xfId="0" applyNumberFormat="1" applyFont="1" applyFill="1" applyBorder="1" applyAlignment="1" applyProtection="1">
      <alignment horizontal="right" vertical="center" wrapText="1"/>
      <protection locked="0"/>
    </xf>
    <xf numFmtId="4" fontId="1" fillId="5" borderId="12" xfId="3" applyNumberFormat="1" applyFont="1" applyFill="1" applyBorder="1" applyAlignment="1" applyProtection="1">
      <alignment vertical="center"/>
      <protection locked="0"/>
    </xf>
    <xf numFmtId="4" fontId="1" fillId="2" borderId="12" xfId="3" applyNumberFormat="1" applyFont="1" applyFill="1" applyBorder="1" applyAlignment="1" applyProtection="1">
      <alignment vertical="center"/>
      <protection locked="0"/>
    </xf>
    <xf numFmtId="3" fontId="1" fillId="8" borderId="6" xfId="3" applyNumberFormat="1" applyFont="1" applyFill="1" applyBorder="1" applyAlignment="1" applyProtection="1">
      <alignment vertical="center"/>
    </xf>
    <xf numFmtId="16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4" fontId="5" fillId="4" borderId="12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 wrapText="1"/>
    </xf>
    <xf numFmtId="0" fontId="9" fillId="0" borderId="5" xfId="0" applyFont="1" applyBorder="1"/>
    <xf numFmtId="0" fontId="9" fillId="0" borderId="7" xfId="0" applyFont="1" applyBorder="1"/>
    <xf numFmtId="164" fontId="1" fillId="8" borderId="9" xfId="3" applyNumberFormat="1" applyFont="1" applyFill="1" applyBorder="1" applyAlignment="1" applyProtection="1">
      <alignment vertical="center"/>
    </xf>
    <xf numFmtId="164" fontId="1" fillId="8" borderId="9" xfId="0" applyNumberFormat="1" applyFont="1" applyFill="1" applyBorder="1" applyAlignment="1">
      <alignment vertical="center" wrapText="1"/>
    </xf>
    <xf numFmtId="3" fontId="1" fillId="8" borderId="6" xfId="3" applyNumberFormat="1" applyFont="1" applyFill="1" applyBorder="1" applyAlignment="1" applyProtection="1">
      <alignment horizontal="center" vertical="center"/>
    </xf>
    <xf numFmtId="3" fontId="1" fillId="8" borderId="12" xfId="0" applyNumberFormat="1" applyFont="1" applyFill="1" applyBorder="1" applyAlignment="1">
      <alignment horizontal="center" vertical="center"/>
    </xf>
    <xf numFmtId="168" fontId="1" fillId="8" borderId="12" xfId="0" applyNumberFormat="1" applyFont="1" applyFill="1" applyBorder="1" applyAlignment="1">
      <alignment vertical="center" wrapText="1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4" fontId="1" fillId="2" borderId="12" xfId="3" applyNumberFormat="1" applyFont="1" applyFill="1" applyBorder="1" applyAlignment="1" applyProtection="1">
      <alignment horizontal="right" vertical="center"/>
      <protection locked="0"/>
    </xf>
    <xf numFmtId="4" fontId="1" fillId="2" borderId="12" xfId="0" applyNumberFormat="1" applyFont="1" applyFill="1" applyBorder="1" applyAlignment="1" applyProtection="1">
      <alignment horizontal="right" vertical="center" wrapText="1"/>
      <protection locked="0"/>
    </xf>
    <xf numFmtId="164" fontId="1" fillId="6" borderId="4" xfId="3" applyNumberFormat="1" applyFont="1" applyFill="1" applyBorder="1" applyAlignment="1" applyProtection="1">
      <alignment horizontal="right" vertical="center" wrapText="1"/>
    </xf>
    <xf numFmtId="4" fontId="5" fillId="2" borderId="0" xfId="0" applyNumberFormat="1" applyFont="1" applyFill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9" fontId="12" fillId="2" borderId="0" xfId="0" applyNumberFormat="1" applyFont="1" applyFill="1" applyAlignment="1">
      <alignment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right" vertical="center"/>
    </xf>
    <xf numFmtId="164" fontId="5" fillId="6" borderId="13" xfId="3" applyNumberFormat="1" applyFont="1" applyFill="1" applyBorder="1" applyAlignment="1" applyProtection="1">
      <alignment horizontal="right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left" vertical="center" wrapText="1"/>
    </xf>
    <xf numFmtId="4" fontId="5" fillId="4" borderId="10" xfId="0" applyNumberFormat="1" applyFont="1" applyFill="1" applyBorder="1" applyAlignment="1">
      <alignment horizontal="left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3" xfId="0" applyFont="1" applyBorder="1"/>
    <xf numFmtId="3" fontId="1" fillId="0" borderId="4" xfId="0" applyNumberFormat="1" applyFont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4" xfId="0" applyNumberFormat="1" applyFont="1" applyFill="1" applyBorder="1" applyAlignment="1" applyProtection="1">
      <alignment horizontal="right" vertical="center"/>
      <protection locked="0"/>
    </xf>
    <xf numFmtId="49" fontId="1" fillId="5" borderId="4" xfId="0" applyNumberFormat="1" applyFont="1" applyFill="1" applyBorder="1" applyAlignment="1" applyProtection="1">
      <alignment horizontal="center" vertical="center"/>
      <protection locked="0"/>
    </xf>
    <xf numFmtId="4" fontId="1" fillId="5" borderId="4" xfId="3" applyNumberFormat="1" applyFont="1" applyFill="1" applyBorder="1" applyAlignment="1" applyProtection="1">
      <alignment horizontal="right" vertical="center"/>
      <protection locked="0"/>
    </xf>
    <xf numFmtId="4" fontId="1" fillId="5" borderId="0" xfId="3" applyNumberFormat="1" applyFont="1" applyFill="1" applyBorder="1" applyAlignment="1" applyProtection="1">
      <alignment horizontal="right" vertical="center"/>
      <protection locked="0"/>
    </xf>
    <xf numFmtId="3" fontId="1" fillId="8" borderId="0" xfId="3" applyNumberFormat="1" applyFont="1" applyFill="1" applyBorder="1" applyAlignment="1" applyProtection="1">
      <alignment horizontal="right" vertical="center"/>
    </xf>
    <xf numFmtId="164" fontId="1" fillId="7" borderId="4" xfId="3" applyNumberFormat="1" applyFont="1" applyFill="1" applyBorder="1" applyAlignment="1" applyProtection="1">
      <alignment horizontal="right" vertical="center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49" fontId="1" fillId="5" borderId="6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6" xfId="0" applyNumberFormat="1" applyFont="1" applyFill="1" applyBorder="1" applyAlignment="1" applyProtection="1">
      <alignment horizontal="right" vertical="center"/>
      <protection locked="0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5" borderId="6" xfId="3" applyNumberFormat="1" applyFont="1" applyFill="1" applyBorder="1" applyAlignment="1" applyProtection="1">
      <alignment horizontal="right" vertical="center"/>
      <protection locked="0"/>
    </xf>
    <xf numFmtId="169" fontId="1" fillId="5" borderId="6" xfId="3" applyNumberFormat="1" applyFont="1" applyFill="1" applyBorder="1" applyAlignment="1" applyProtection="1">
      <alignment horizontal="right" vertical="center"/>
      <protection locked="0"/>
    </xf>
    <xf numFmtId="4" fontId="5" fillId="0" borderId="16" xfId="0" applyNumberFormat="1" applyFont="1" applyBorder="1" applyAlignment="1">
      <alignment vertical="center" wrapText="1"/>
    </xf>
    <xf numFmtId="49" fontId="1" fillId="5" borderId="11" xfId="0" applyNumberFormat="1" applyFont="1" applyFill="1" applyBorder="1" applyAlignment="1" applyProtection="1">
      <alignment horizontal="left" vertical="center" wrapText="1"/>
      <protection locked="0"/>
    </xf>
    <xf numFmtId="164" fontId="1" fillId="5" borderId="1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4" fontId="1" fillId="2" borderId="11" xfId="3" applyNumberFormat="1" applyFont="1" applyFill="1" applyBorder="1" applyAlignment="1" applyProtection="1">
      <alignment horizontal="right" vertical="center"/>
      <protection locked="0"/>
    </xf>
    <xf numFmtId="4" fontId="1" fillId="5" borderId="9" xfId="3" applyNumberFormat="1" applyFont="1" applyFill="1" applyBorder="1" applyAlignment="1" applyProtection="1">
      <alignment horizontal="right" vertical="center"/>
      <protection locked="0"/>
    </xf>
    <xf numFmtId="3" fontId="1" fillId="8" borderId="9" xfId="3" applyNumberFormat="1" applyFont="1" applyFill="1" applyBorder="1" applyAlignment="1" applyProtection="1">
      <alignment horizontal="right" vertical="center"/>
    </xf>
    <xf numFmtId="164" fontId="1" fillId="7" borderId="11" xfId="3" applyNumberFormat="1" applyFont="1" applyFill="1" applyBorder="1" applyAlignment="1" applyProtection="1">
      <alignment horizontal="right" vertical="center" wrapText="1"/>
    </xf>
    <xf numFmtId="4" fontId="1" fillId="5" borderId="12" xfId="3" applyNumberFormat="1" applyFont="1" applyFill="1" applyBorder="1" applyAlignment="1" applyProtection="1">
      <alignment horizontal="right" vertical="center"/>
      <protection locked="0"/>
    </xf>
    <xf numFmtId="3" fontId="1" fillId="8" borderId="6" xfId="3" applyNumberFormat="1" applyFont="1" applyFill="1" applyBorder="1" applyAlignment="1" applyProtection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4" fontId="5" fillId="4" borderId="1" xfId="3" applyNumberFormat="1" applyFont="1" applyFill="1" applyBorder="1" applyAlignment="1" applyProtection="1">
      <alignment horizontal="center" vertical="center" wrapText="1"/>
    </xf>
    <xf numFmtId="4" fontId="5" fillId="4" borderId="2" xfId="3" applyNumberFormat="1" applyFont="1" applyFill="1" applyBorder="1" applyAlignment="1" applyProtection="1">
      <alignment horizontal="center" vertical="center" wrapText="1"/>
    </xf>
    <xf numFmtId="4" fontId="5" fillId="4" borderId="3" xfId="3" applyNumberFormat="1" applyFont="1" applyFill="1" applyBorder="1" applyAlignment="1" applyProtection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5" fillId="4" borderId="14" xfId="3" applyNumberFormat="1" applyFont="1" applyFill="1" applyBorder="1" applyAlignment="1" applyProtection="1">
      <alignment horizontal="center" vertical="center" wrapText="1"/>
    </xf>
    <xf numFmtId="4" fontId="5" fillId="4" borderId="0" xfId="3" applyNumberFormat="1" applyFont="1" applyFill="1" applyBorder="1" applyAlignment="1" applyProtection="1">
      <alignment horizontal="center" vertical="center" wrapText="1"/>
    </xf>
    <xf numFmtId="4" fontId="5" fillId="4" borderId="15" xfId="3" applyNumberFormat="1" applyFont="1" applyFill="1" applyBorder="1" applyAlignment="1" applyProtection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left" vertical="center"/>
    </xf>
    <xf numFmtId="4" fontId="5" fillId="0" borderId="6" xfId="3" applyNumberFormat="1" applyFont="1" applyFill="1" applyBorder="1" applyAlignment="1" applyProtection="1">
      <alignment horizontal="center" vertical="center" wrapText="1"/>
    </xf>
    <xf numFmtId="49" fontId="5" fillId="0" borderId="6" xfId="3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5" borderId="5" xfId="3" applyNumberFormat="1" applyFont="1" applyFill="1" applyBorder="1" applyAlignment="1" applyProtection="1">
      <alignment horizontal="left" vertical="center"/>
      <protection locked="0"/>
    </xf>
    <xf numFmtId="166" fontId="1" fillId="5" borderId="6" xfId="3" applyNumberFormat="1" applyFont="1" applyFill="1" applyBorder="1" applyAlignment="1" applyProtection="1">
      <alignment horizontal="left" vertical="center"/>
      <protection locked="0"/>
    </xf>
    <xf numFmtId="49" fontId="1" fillId="9" borderId="6" xfId="3" applyNumberFormat="1" applyFont="1" applyFill="1" applyBorder="1" applyAlignment="1" applyProtection="1">
      <alignment horizontal="left" vertical="center"/>
      <protection locked="0"/>
    </xf>
    <xf numFmtId="4" fontId="1" fillId="9" borderId="6" xfId="3" applyNumberFormat="1" applyFont="1" applyFill="1" applyBorder="1" applyAlignment="1" applyProtection="1">
      <alignment horizontal="left" vertical="center"/>
      <protection locked="0"/>
    </xf>
    <xf numFmtId="4" fontId="1" fillId="9" borderId="7" xfId="3" applyNumberFormat="1" applyFont="1" applyFill="1" applyBorder="1" applyAlignment="1" applyProtection="1">
      <alignment horizontal="left" vertical="center"/>
      <protection locked="0"/>
    </xf>
    <xf numFmtId="166" fontId="1" fillId="5" borderId="11" xfId="3" applyNumberFormat="1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" fontId="5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6" fontId="1" fillId="5" borderId="4" xfId="3" applyNumberFormat="1" applyFont="1" applyFill="1" applyBorder="1" applyAlignment="1" applyProtection="1">
      <alignment horizontal="right" vertical="center" wrapText="1"/>
      <protection locked="0"/>
    </xf>
    <xf numFmtId="4" fontId="5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5" borderId="6" xfId="3" applyNumberFormat="1" applyFont="1" applyFill="1" applyBorder="1" applyAlignment="1" applyProtection="1">
      <alignment horizontal="left" vertical="center"/>
      <protection locked="0"/>
    </xf>
    <xf numFmtId="49" fontId="13" fillId="2" borderId="6" xfId="3" applyNumberFormat="1" applyFont="1" applyFill="1" applyBorder="1" applyAlignment="1" applyProtection="1">
      <alignment horizontal="center" vertical="center"/>
    </xf>
    <xf numFmtId="169" fontId="1" fillId="5" borderId="6" xfId="3" applyNumberFormat="1" applyFont="1" applyFill="1" applyBorder="1" applyAlignment="1" applyProtection="1">
      <alignment horizontal="right" vertical="center" wrapText="1"/>
      <protection locked="0"/>
    </xf>
    <xf numFmtId="168" fontId="1" fillId="0" borderId="7" xfId="3" applyNumberFormat="1" applyFont="1" applyFill="1" applyBorder="1" applyAlignment="1" applyProtection="1">
      <alignment horizontal="right" vertical="center" wrapText="1"/>
    </xf>
    <xf numFmtId="164" fontId="1" fillId="5" borderId="11" xfId="3" applyNumberFormat="1" applyFont="1" applyFill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164" fontId="1" fillId="5" borderId="12" xfId="3" applyNumberFormat="1" applyFont="1" applyFill="1" applyBorder="1" applyAlignment="1" applyProtection="1">
      <alignment horizontal="right" vertical="center" wrapText="1"/>
      <protection locked="0"/>
    </xf>
    <xf numFmtId="4" fontId="5" fillId="4" borderId="5" xfId="3" applyNumberFormat="1" applyFont="1" applyFill="1" applyBorder="1" applyAlignment="1" applyProtection="1">
      <alignment horizontal="center" vertical="center" wrapText="1"/>
    </xf>
    <xf numFmtId="4" fontId="5" fillId="4" borderId="6" xfId="3" applyNumberFormat="1" applyFont="1" applyFill="1" applyBorder="1" applyAlignment="1" applyProtection="1">
      <alignment horizontal="center" vertical="center" wrapText="1"/>
    </xf>
    <xf numFmtId="4" fontId="5" fillId="4" borderId="7" xfId="3" applyNumberFormat="1" applyFont="1" applyFill="1" applyBorder="1" applyAlignment="1" applyProtection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49" fontId="1" fillId="5" borderId="6" xfId="3" applyNumberFormat="1" applyFont="1" applyFill="1" applyBorder="1" applyAlignment="1" applyProtection="1">
      <alignment horizontal="left" vertical="center"/>
      <protection locked="0"/>
    </xf>
    <xf numFmtId="4" fontId="1" fillId="5" borderId="6" xfId="3" applyNumberFormat="1" applyFont="1" applyFill="1" applyBorder="1" applyAlignment="1" applyProtection="1">
      <alignment horizontal="left" vertical="center"/>
      <protection locked="0"/>
    </xf>
    <xf numFmtId="4" fontId="1" fillId="5" borderId="7" xfId="3" applyNumberFormat="1" applyFont="1" applyFill="1" applyBorder="1" applyAlignment="1" applyProtection="1">
      <alignment horizontal="left" vertical="center"/>
      <protection locked="0"/>
    </xf>
    <xf numFmtId="3" fontId="5" fillId="10" borderId="9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3" fontId="5" fillId="10" borderId="2" xfId="0" applyNumberFormat="1" applyFont="1" applyFill="1" applyBorder="1" applyAlignment="1">
      <alignment vertical="center" wrapText="1"/>
    </xf>
    <xf numFmtId="4" fontId="5" fillId="4" borderId="12" xfId="0" applyNumberFormat="1" applyFont="1" applyFill="1" applyBorder="1" applyAlignment="1">
      <alignment horizontal="center" vertical="center"/>
    </xf>
    <xf numFmtId="3" fontId="5" fillId="10" borderId="6" xfId="0" applyNumberFormat="1" applyFont="1" applyFill="1" applyBorder="1" applyAlignment="1">
      <alignment vertical="center" wrapText="1"/>
    </xf>
    <xf numFmtId="3" fontId="5" fillId="10" borderId="7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5" xfId="3" applyNumberFormat="1" applyFont="1" applyFill="1" applyBorder="1" applyAlignment="1" applyProtection="1">
      <alignment horizontal="center" vertical="center" wrapText="1"/>
    </xf>
    <xf numFmtId="4" fontId="13" fillId="4" borderId="6" xfId="3" applyNumberFormat="1" applyFont="1" applyFill="1" applyBorder="1" applyAlignment="1" applyProtection="1">
      <alignment horizontal="center" vertical="center" wrapText="1"/>
    </xf>
    <xf numFmtId="4" fontId="13" fillId="4" borderId="7" xfId="3" applyNumberFormat="1" applyFont="1" applyFill="1" applyBorder="1" applyAlignment="1" applyProtection="1">
      <alignment horizontal="center" vertical="center" wrapText="1"/>
    </xf>
    <xf numFmtId="4" fontId="5" fillId="0" borderId="7" xfId="0" applyNumberFormat="1" applyFont="1" applyBorder="1" applyAlignment="1">
      <alignment horizontal="left" vertical="center"/>
    </xf>
    <xf numFmtId="4" fontId="5" fillId="10" borderId="6" xfId="3" applyNumberFormat="1" applyFont="1" applyFill="1" applyBorder="1" applyAlignment="1" applyProtection="1">
      <alignment horizontal="centerContinuous" vertical="center" wrapText="1"/>
    </xf>
    <xf numFmtId="49" fontId="5" fillId="10" borderId="6" xfId="3" applyNumberFormat="1" applyFont="1" applyFill="1" applyBorder="1" applyAlignment="1" applyProtection="1">
      <alignment horizontal="centerContinuous" vertical="center" wrapText="1"/>
    </xf>
    <xf numFmtId="4" fontId="5" fillId="10" borderId="6" xfId="3" applyNumberFormat="1" applyFont="1" applyFill="1" applyBorder="1" applyAlignment="1" applyProtection="1">
      <alignment horizontal="center" vertical="center" wrapText="1"/>
    </xf>
    <xf numFmtId="3" fontId="5" fillId="10" borderId="5" xfId="0" applyNumberFormat="1" applyFont="1" applyFill="1" applyBorder="1" applyAlignment="1">
      <alignment horizontal="center" vertical="center"/>
    </xf>
    <xf numFmtId="3" fontId="5" fillId="10" borderId="6" xfId="0" applyNumberFormat="1" applyFont="1" applyFill="1" applyBorder="1" applyAlignment="1">
      <alignment horizontal="center" vertical="center"/>
    </xf>
    <xf numFmtId="3" fontId="5" fillId="10" borderId="7" xfId="0" applyNumberFormat="1" applyFont="1" applyFill="1" applyBorder="1" applyAlignment="1">
      <alignment horizontal="center" vertical="center"/>
    </xf>
    <xf numFmtId="166" fontId="1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168" fontId="5" fillId="0" borderId="0" xfId="3" applyNumberFormat="1" applyFont="1" applyFill="1" applyBorder="1" applyAlignment="1" applyProtection="1">
      <alignment horizontal="right" vertical="center"/>
    </xf>
    <xf numFmtId="0" fontId="4" fillId="2" borderId="6" xfId="0" applyFont="1" applyFill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166" fontId="0" fillId="5" borderId="6" xfId="0" applyNumberFormat="1" applyFill="1" applyBorder="1" applyAlignment="1" applyProtection="1">
      <alignment horizontal="left" vertical="center" wrapText="1"/>
      <protection locked="0"/>
    </xf>
    <xf numFmtId="0" fontId="0" fillId="5" borderId="6" xfId="0" applyFill="1" applyBorder="1" applyAlignment="1" applyProtection="1">
      <alignment horizontal="left" vertical="center" wrapText="1"/>
      <protection locked="0"/>
    </xf>
    <xf numFmtId="4" fontId="0" fillId="5" borderId="6" xfId="0" applyNumberFormat="1" applyFill="1" applyBorder="1" applyAlignment="1" applyProtection="1">
      <alignment horizontal="left" vertical="center" wrapText="1"/>
      <protection locked="0"/>
    </xf>
    <xf numFmtId="169" fontId="0" fillId="5" borderId="6" xfId="0" applyNumberFormat="1" applyFill="1" applyBorder="1" applyAlignment="1" applyProtection="1">
      <alignment horizontal="left" vertical="center" wrapText="1"/>
      <protection locked="0"/>
    </xf>
    <xf numFmtId="169" fontId="0" fillId="5" borderId="7" xfId="0" applyNumberForma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</cellXfs>
  <cellStyles count="5">
    <cellStyle name="Comma 2" xfId="3" xr:uid="{0A5C312F-9309-44A1-A328-F0A73FB151F6}"/>
    <cellStyle name="Hyperlink" xfId="2" builtinId="8"/>
    <cellStyle name="Normal" xfId="0" builtinId="0"/>
    <cellStyle name="Normal 14" xfId="4" xr:uid="{3B70D5FB-5408-4B08-895A-BBC58A1568CE}"/>
    <cellStyle name="Normal_Pupil Level School Census2010 Tables v1.0" xfId="1" xr:uid="{60DF3CB7-B27A-4894-81EA-E27BD117E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adinggovuk-my.sharepoint.com/personal/steven_davies_reading_gov_uk/Documents/Desktop/S251%20Budget%202023-24.xlsm" TargetMode="External"/><Relationship Id="rId1" Type="http://schemas.openxmlformats.org/officeDocument/2006/relationships/externalLinkPath" Target="S251%20Budget%202023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Instructions"/>
      <sheetName val="LA Table"/>
      <sheetName val="High Needs Places Table"/>
      <sheetName val="Early Years Proforma"/>
      <sheetName val="Admin-Lists"/>
      <sheetName val="Admin-MissingRowCheck"/>
    </sheetNames>
    <definedNames>
      <definedName name="wksSchools.showForm"/>
    </definedNames>
    <sheetDataSet>
      <sheetData sheetId="0">
        <row r="12">
          <cell r="C12">
            <v>870</v>
          </cell>
        </row>
      </sheetData>
      <sheetData sheetId="1"/>
      <sheetData sheetId="2"/>
      <sheetData sheetId="3"/>
      <sheetData sheetId="4"/>
      <sheetData sheetId="5">
        <row r="1">
          <cell r="A1" t="str">
            <v>Local Authority List</v>
          </cell>
          <cell r="C1" t="str">
            <v>EYNFF_Hourly_Rate</v>
          </cell>
          <cell r="D1" t="str">
            <v>MNS_Supp_Funding</v>
          </cell>
        </row>
        <row r="2">
          <cell r="A2">
            <v>201</v>
          </cell>
          <cell r="B2" t="str">
            <v>City of London</v>
          </cell>
          <cell r="C2">
            <v>0</v>
          </cell>
          <cell r="D2">
            <v>0</v>
          </cell>
        </row>
        <row r="3">
          <cell r="A3">
            <v>202</v>
          </cell>
          <cell r="B3" t="str">
            <v>Camden</v>
          </cell>
          <cell r="C3">
            <v>8.73</v>
          </cell>
          <cell r="D3">
            <v>151620</v>
          </cell>
        </row>
        <row r="4">
          <cell r="A4">
            <v>203</v>
          </cell>
          <cell r="B4" t="str">
            <v>Greenwich</v>
          </cell>
          <cell r="C4">
            <v>6.73</v>
          </cell>
          <cell r="D4">
            <v>951957</v>
          </cell>
        </row>
        <row r="5">
          <cell r="A5">
            <v>204</v>
          </cell>
          <cell r="B5" t="str">
            <v>Hackney</v>
          </cell>
          <cell r="C5">
            <v>6.54</v>
          </cell>
          <cell r="D5">
            <v>525825</v>
          </cell>
        </row>
        <row r="6">
          <cell r="A6">
            <v>205</v>
          </cell>
          <cell r="B6" t="str">
            <v>Hammersmith and Fulham</v>
          </cell>
          <cell r="C6">
            <v>8.42</v>
          </cell>
          <cell r="D6">
            <v>814143</v>
          </cell>
        </row>
        <row r="7">
          <cell r="A7">
            <v>206</v>
          </cell>
          <cell r="B7" t="str">
            <v>Islington</v>
          </cell>
          <cell r="C7">
            <v>8.0500000000000007</v>
          </cell>
          <cell r="D7">
            <v>370272</v>
          </cell>
        </row>
        <row r="8">
          <cell r="A8">
            <v>207</v>
          </cell>
          <cell r="B8" t="str">
            <v>Kensington and Chelsea</v>
          </cell>
          <cell r="C8">
            <v>8.36</v>
          </cell>
          <cell r="D8">
            <v>676032</v>
          </cell>
        </row>
        <row r="9">
          <cell r="A9">
            <v>208</v>
          </cell>
          <cell r="B9" t="str">
            <v>Lambeth</v>
          </cell>
          <cell r="C9">
            <v>7.5</v>
          </cell>
          <cell r="D9">
            <v>682290</v>
          </cell>
        </row>
        <row r="10">
          <cell r="A10">
            <v>209</v>
          </cell>
          <cell r="B10" t="str">
            <v>Lewisham</v>
          </cell>
          <cell r="C10">
            <v>6.33</v>
          </cell>
          <cell r="D10">
            <v>487738</v>
          </cell>
        </row>
        <row r="11">
          <cell r="A11">
            <v>210</v>
          </cell>
          <cell r="B11" t="str">
            <v>Southwark</v>
          </cell>
          <cell r="C11">
            <v>7.06</v>
          </cell>
          <cell r="D11">
            <v>1397395</v>
          </cell>
        </row>
        <row r="12">
          <cell r="A12">
            <v>211</v>
          </cell>
          <cell r="B12" t="str">
            <v>Tower Hamlets</v>
          </cell>
          <cell r="C12">
            <v>8.33</v>
          </cell>
          <cell r="D12">
            <v>844740</v>
          </cell>
        </row>
        <row r="13">
          <cell r="A13">
            <v>212</v>
          </cell>
          <cell r="B13" t="str">
            <v>Wandsworth</v>
          </cell>
          <cell r="C13">
            <v>6.97</v>
          </cell>
          <cell r="D13">
            <v>430596</v>
          </cell>
        </row>
        <row r="14">
          <cell r="A14">
            <v>213</v>
          </cell>
          <cell r="B14" t="str">
            <v>Westminster</v>
          </cell>
          <cell r="C14">
            <v>8.09</v>
          </cell>
          <cell r="D14">
            <v>1299600</v>
          </cell>
        </row>
        <row r="15">
          <cell r="A15">
            <v>301</v>
          </cell>
          <cell r="B15" t="str">
            <v>Barking and Dagenham</v>
          </cell>
          <cell r="C15">
            <v>6.01</v>
          </cell>
          <cell r="D15">
            <v>0</v>
          </cell>
        </row>
        <row r="16">
          <cell r="A16">
            <v>302</v>
          </cell>
          <cell r="B16" t="str">
            <v>Barnet</v>
          </cell>
          <cell r="C16">
            <v>6.41</v>
          </cell>
          <cell r="D16">
            <v>744238</v>
          </cell>
        </row>
        <row r="17">
          <cell r="A17">
            <v>303</v>
          </cell>
          <cell r="B17" t="str">
            <v>Bexley</v>
          </cell>
          <cell r="C17">
            <v>5.77</v>
          </cell>
          <cell r="D17">
            <v>0</v>
          </cell>
        </row>
        <row r="18">
          <cell r="A18">
            <v>304</v>
          </cell>
          <cell r="B18" t="str">
            <v>Brent</v>
          </cell>
          <cell r="C18">
            <v>5.93</v>
          </cell>
          <cell r="D18">
            <v>778011</v>
          </cell>
        </row>
        <row r="19">
          <cell r="A19">
            <v>305</v>
          </cell>
          <cell r="B19" t="str">
            <v>Bromley</v>
          </cell>
          <cell r="C19">
            <v>5.51</v>
          </cell>
          <cell r="D19">
            <v>0</v>
          </cell>
        </row>
        <row r="20">
          <cell r="A20">
            <v>306</v>
          </cell>
          <cell r="B20" t="str">
            <v>Croydon</v>
          </cell>
          <cell r="C20">
            <v>5.78</v>
          </cell>
          <cell r="D20">
            <v>773262</v>
          </cell>
        </row>
        <row r="21">
          <cell r="A21">
            <v>307</v>
          </cell>
          <cell r="B21" t="str">
            <v>Ealing</v>
          </cell>
          <cell r="C21">
            <v>6.08</v>
          </cell>
          <cell r="D21">
            <v>762512</v>
          </cell>
        </row>
        <row r="22">
          <cell r="A22">
            <v>308</v>
          </cell>
          <cell r="B22" t="str">
            <v>Enfield</v>
          </cell>
          <cell r="C22">
            <v>6.12</v>
          </cell>
          <cell r="D22">
            <v>0</v>
          </cell>
        </row>
        <row r="23">
          <cell r="A23">
            <v>309</v>
          </cell>
          <cell r="B23" t="str">
            <v>Haringey</v>
          </cell>
          <cell r="C23">
            <v>6.16</v>
          </cell>
          <cell r="D23">
            <v>1469415</v>
          </cell>
        </row>
        <row r="24">
          <cell r="A24">
            <v>310</v>
          </cell>
          <cell r="B24" t="str">
            <v>Harrow</v>
          </cell>
          <cell r="C24">
            <v>6.03</v>
          </cell>
          <cell r="D24">
            <v>149454</v>
          </cell>
        </row>
        <row r="25">
          <cell r="A25">
            <v>311</v>
          </cell>
          <cell r="B25" t="str">
            <v>Havering</v>
          </cell>
          <cell r="C25">
            <v>5.72</v>
          </cell>
          <cell r="D25">
            <v>0</v>
          </cell>
        </row>
        <row r="26">
          <cell r="A26">
            <v>312</v>
          </cell>
          <cell r="B26" t="str">
            <v>Hillingdon</v>
          </cell>
          <cell r="C26">
            <v>6.34</v>
          </cell>
          <cell r="D26">
            <v>380652</v>
          </cell>
        </row>
        <row r="27">
          <cell r="A27">
            <v>313</v>
          </cell>
          <cell r="B27" t="str">
            <v>Hounslow</v>
          </cell>
          <cell r="C27">
            <v>6.41</v>
          </cell>
          <cell r="D27">
            <v>0</v>
          </cell>
        </row>
        <row r="28">
          <cell r="A28">
            <v>314</v>
          </cell>
          <cell r="B28" t="str">
            <v>Kingston upon Thames</v>
          </cell>
          <cell r="C28">
            <v>6.24</v>
          </cell>
          <cell r="D28">
            <v>242592</v>
          </cell>
        </row>
        <row r="29">
          <cell r="A29">
            <v>315</v>
          </cell>
          <cell r="B29" t="str">
            <v>Merton</v>
          </cell>
          <cell r="C29">
            <v>6.18</v>
          </cell>
          <cell r="D29">
            <v>0</v>
          </cell>
        </row>
        <row r="30">
          <cell r="A30">
            <v>316</v>
          </cell>
          <cell r="B30" t="str">
            <v>Newham</v>
          </cell>
          <cell r="C30">
            <v>6.12</v>
          </cell>
          <cell r="D30">
            <v>2039916</v>
          </cell>
        </row>
        <row r="31">
          <cell r="A31">
            <v>317</v>
          </cell>
          <cell r="B31" t="str">
            <v>Redbridge</v>
          </cell>
          <cell r="C31">
            <v>5.69</v>
          </cell>
          <cell r="D31">
            <v>0</v>
          </cell>
        </row>
        <row r="32">
          <cell r="A32">
            <v>318</v>
          </cell>
          <cell r="B32" t="str">
            <v>Richmond upon Thames</v>
          </cell>
          <cell r="C32">
            <v>6.15</v>
          </cell>
          <cell r="D32">
            <v>145122</v>
          </cell>
        </row>
        <row r="33">
          <cell r="A33">
            <v>319</v>
          </cell>
          <cell r="B33" t="str">
            <v>Sutton</v>
          </cell>
          <cell r="C33">
            <v>6.16</v>
          </cell>
          <cell r="D33">
            <v>374542</v>
          </cell>
        </row>
        <row r="34">
          <cell r="A34">
            <v>320</v>
          </cell>
          <cell r="B34" t="str">
            <v>Waltham Forest</v>
          </cell>
          <cell r="C34">
            <v>6.02</v>
          </cell>
          <cell r="D34">
            <v>422370</v>
          </cell>
        </row>
        <row r="35">
          <cell r="A35">
            <v>330</v>
          </cell>
          <cell r="B35" t="str">
            <v>Birmingham</v>
          </cell>
          <cell r="C35">
            <v>5.35</v>
          </cell>
          <cell r="D35">
            <v>4903824</v>
          </cell>
        </row>
        <row r="36">
          <cell r="A36">
            <v>331</v>
          </cell>
          <cell r="B36" t="str">
            <v>Coventry</v>
          </cell>
          <cell r="C36">
            <v>5.08</v>
          </cell>
          <cell r="D36">
            <v>229140</v>
          </cell>
        </row>
        <row r="37">
          <cell r="A37">
            <v>332</v>
          </cell>
          <cell r="B37" t="str">
            <v>Dudley</v>
          </cell>
          <cell r="C37">
            <v>4.88</v>
          </cell>
          <cell r="D37">
            <v>304222</v>
          </cell>
        </row>
        <row r="38">
          <cell r="A38">
            <v>333</v>
          </cell>
          <cell r="B38" t="str">
            <v>Sandwell</v>
          </cell>
          <cell r="C38">
            <v>5.1100000000000003</v>
          </cell>
          <cell r="D38">
            <v>0</v>
          </cell>
        </row>
        <row r="39">
          <cell r="A39">
            <v>334</v>
          </cell>
          <cell r="B39" t="str">
            <v>Solihull</v>
          </cell>
          <cell r="C39">
            <v>5.01</v>
          </cell>
          <cell r="D39">
            <v>0</v>
          </cell>
        </row>
        <row r="40">
          <cell r="A40">
            <v>335</v>
          </cell>
          <cell r="B40" t="str">
            <v>Walsall</v>
          </cell>
          <cell r="C40">
            <v>5.05</v>
          </cell>
          <cell r="D40">
            <v>1631648</v>
          </cell>
        </row>
        <row r="41">
          <cell r="A41">
            <v>336</v>
          </cell>
          <cell r="B41" t="str">
            <v>Wolverhampton</v>
          </cell>
          <cell r="C41">
            <v>5.19</v>
          </cell>
          <cell r="D41">
            <v>1206462</v>
          </cell>
        </row>
        <row r="42">
          <cell r="A42">
            <v>340</v>
          </cell>
          <cell r="B42" t="str">
            <v>Knowsley</v>
          </cell>
          <cell r="C42">
            <v>5.2</v>
          </cell>
          <cell r="D42">
            <v>0</v>
          </cell>
        </row>
        <row r="43">
          <cell r="A43">
            <v>341</v>
          </cell>
          <cell r="B43" t="str">
            <v>Liverpool</v>
          </cell>
          <cell r="C43">
            <v>5.0599999999999996</v>
          </cell>
          <cell r="D43">
            <v>1703309</v>
          </cell>
        </row>
        <row r="44">
          <cell r="A44">
            <v>342</v>
          </cell>
          <cell r="B44" t="str">
            <v>St. Helens</v>
          </cell>
          <cell r="C44">
            <v>4.99</v>
          </cell>
          <cell r="D44">
            <v>129960</v>
          </cell>
        </row>
        <row r="45">
          <cell r="A45">
            <v>343</v>
          </cell>
          <cell r="B45" t="str">
            <v>Sefton</v>
          </cell>
          <cell r="C45">
            <v>4.87</v>
          </cell>
          <cell r="D45">
            <v>467110</v>
          </cell>
        </row>
        <row r="46">
          <cell r="A46">
            <v>344</v>
          </cell>
          <cell r="B46" t="str">
            <v>Wirral</v>
          </cell>
          <cell r="C46">
            <v>4.9400000000000004</v>
          </cell>
          <cell r="D46">
            <v>575923</v>
          </cell>
        </row>
        <row r="47">
          <cell r="A47">
            <v>350</v>
          </cell>
          <cell r="B47" t="str">
            <v>Bolton</v>
          </cell>
          <cell r="C47">
            <v>5.0199999999999996</v>
          </cell>
          <cell r="D47">
            <v>444030</v>
          </cell>
        </row>
        <row r="48">
          <cell r="A48">
            <v>351</v>
          </cell>
          <cell r="B48" t="str">
            <v>Bury</v>
          </cell>
          <cell r="C48">
            <v>4.9000000000000004</v>
          </cell>
          <cell r="D48">
            <v>211014</v>
          </cell>
        </row>
        <row r="49">
          <cell r="A49">
            <v>352</v>
          </cell>
          <cell r="B49" t="str">
            <v>Manchester</v>
          </cell>
          <cell r="C49">
            <v>5.4</v>
          </cell>
          <cell r="D49">
            <v>347609</v>
          </cell>
        </row>
        <row r="50">
          <cell r="A50">
            <v>353</v>
          </cell>
          <cell r="B50" t="str">
            <v>Oldham</v>
          </cell>
          <cell r="C50">
            <v>5.0199999999999996</v>
          </cell>
          <cell r="D50">
            <v>0</v>
          </cell>
        </row>
        <row r="51">
          <cell r="A51">
            <v>354</v>
          </cell>
          <cell r="B51" t="str">
            <v>Rochdale</v>
          </cell>
          <cell r="C51">
            <v>5.04</v>
          </cell>
          <cell r="D51">
            <v>241076</v>
          </cell>
        </row>
        <row r="52">
          <cell r="A52">
            <v>355</v>
          </cell>
          <cell r="B52" t="str">
            <v>Salford</v>
          </cell>
          <cell r="C52">
            <v>5.13</v>
          </cell>
          <cell r="D52">
            <v>0</v>
          </cell>
        </row>
        <row r="53">
          <cell r="A53">
            <v>356</v>
          </cell>
          <cell r="B53" t="str">
            <v>Stockport</v>
          </cell>
          <cell r="C53">
            <v>4.87</v>
          </cell>
          <cell r="D53">
            <v>629280</v>
          </cell>
        </row>
        <row r="54">
          <cell r="A54">
            <v>357</v>
          </cell>
          <cell r="B54" t="str">
            <v>Tameside</v>
          </cell>
          <cell r="C54">
            <v>5.0599999999999996</v>
          </cell>
          <cell r="D54">
            <v>0</v>
          </cell>
        </row>
        <row r="55">
          <cell r="A55">
            <v>358</v>
          </cell>
          <cell r="B55" t="str">
            <v>Trafford</v>
          </cell>
          <cell r="C55">
            <v>4.87</v>
          </cell>
          <cell r="D55">
            <v>0</v>
          </cell>
        </row>
        <row r="56">
          <cell r="A56">
            <v>359</v>
          </cell>
          <cell r="B56" t="str">
            <v>Wigan</v>
          </cell>
          <cell r="C56">
            <v>4.9000000000000004</v>
          </cell>
          <cell r="D56">
            <v>324467</v>
          </cell>
        </row>
        <row r="57">
          <cell r="A57">
            <v>370</v>
          </cell>
          <cell r="B57" t="str">
            <v>Barnsley</v>
          </cell>
          <cell r="C57">
            <v>4.87</v>
          </cell>
          <cell r="D57">
            <v>0</v>
          </cell>
        </row>
        <row r="58">
          <cell r="A58">
            <v>371</v>
          </cell>
          <cell r="B58" t="str">
            <v>Doncaster</v>
          </cell>
          <cell r="C58">
            <v>4.96</v>
          </cell>
          <cell r="D58">
            <v>0</v>
          </cell>
        </row>
        <row r="59">
          <cell r="A59">
            <v>372</v>
          </cell>
          <cell r="B59" t="str">
            <v>Rotherham</v>
          </cell>
          <cell r="C59">
            <v>4.8899999999999997</v>
          </cell>
          <cell r="D59">
            <v>997548</v>
          </cell>
        </row>
        <row r="60">
          <cell r="A60">
            <v>373</v>
          </cell>
          <cell r="B60" t="str">
            <v>Sheffield</v>
          </cell>
          <cell r="C60">
            <v>5.04</v>
          </cell>
          <cell r="D60">
            <v>284396</v>
          </cell>
        </row>
        <row r="61">
          <cell r="A61">
            <v>380</v>
          </cell>
          <cell r="B61" t="str">
            <v>Bradford</v>
          </cell>
          <cell r="C61">
            <v>5.05</v>
          </cell>
          <cell r="D61">
            <v>1232454</v>
          </cell>
        </row>
        <row r="62">
          <cell r="A62">
            <v>381</v>
          </cell>
          <cell r="B62" t="str">
            <v>Calderdale</v>
          </cell>
          <cell r="C62">
            <v>4.87</v>
          </cell>
          <cell r="D62">
            <v>0</v>
          </cell>
        </row>
        <row r="63">
          <cell r="A63">
            <v>382</v>
          </cell>
          <cell r="B63" t="str">
            <v>Kirklees</v>
          </cell>
          <cell r="C63">
            <v>4.87</v>
          </cell>
          <cell r="D63">
            <v>126027</v>
          </cell>
        </row>
        <row r="64">
          <cell r="A64">
            <v>383</v>
          </cell>
          <cell r="B64" t="str">
            <v>Leeds</v>
          </cell>
          <cell r="C64">
            <v>5.28</v>
          </cell>
          <cell r="D64">
            <v>0</v>
          </cell>
        </row>
        <row r="65">
          <cell r="A65">
            <v>384</v>
          </cell>
          <cell r="B65" t="str">
            <v>Wakefield</v>
          </cell>
          <cell r="C65">
            <v>4.91</v>
          </cell>
          <cell r="D65">
            <v>371686</v>
          </cell>
        </row>
        <row r="66">
          <cell r="A66">
            <v>390</v>
          </cell>
          <cell r="B66" t="str">
            <v>Gateshead</v>
          </cell>
          <cell r="C66">
            <v>5</v>
          </cell>
          <cell r="D66">
            <v>141016</v>
          </cell>
        </row>
        <row r="67">
          <cell r="A67">
            <v>391</v>
          </cell>
          <cell r="B67" t="str">
            <v>Newcastle upon Tyne</v>
          </cell>
          <cell r="C67">
            <v>5.38</v>
          </cell>
          <cell r="D67">
            <v>463524</v>
          </cell>
        </row>
        <row r="68">
          <cell r="A68">
            <v>392</v>
          </cell>
          <cell r="B68" t="str">
            <v>North Tyneside</v>
          </cell>
          <cell r="C68">
            <v>5.04</v>
          </cell>
          <cell r="D68">
            <v>134141</v>
          </cell>
        </row>
        <row r="69">
          <cell r="A69">
            <v>393</v>
          </cell>
          <cell r="B69" t="str">
            <v>South Tyneside</v>
          </cell>
          <cell r="C69">
            <v>5.0999999999999996</v>
          </cell>
          <cell r="D69">
            <v>477603</v>
          </cell>
        </row>
        <row r="70">
          <cell r="A70">
            <v>394</v>
          </cell>
          <cell r="B70" t="str">
            <v>Sunderland</v>
          </cell>
          <cell r="C70">
            <v>5.24</v>
          </cell>
          <cell r="D70">
            <v>1156644</v>
          </cell>
        </row>
        <row r="71">
          <cell r="A71">
            <v>420</v>
          </cell>
          <cell r="B71" t="str">
            <v>Isles of Scilly</v>
          </cell>
        </row>
        <row r="72">
          <cell r="A72">
            <v>800</v>
          </cell>
          <cell r="B72" t="str">
            <v>Bath and North East Somerset</v>
          </cell>
          <cell r="C72">
            <v>4.88</v>
          </cell>
          <cell r="D72">
            <v>0</v>
          </cell>
        </row>
        <row r="73">
          <cell r="A73">
            <v>801</v>
          </cell>
          <cell r="B73" t="str">
            <v>Bristol, City of</v>
          </cell>
          <cell r="C73">
            <v>5.8</v>
          </cell>
          <cell r="D73">
            <v>2499564</v>
          </cell>
        </row>
        <row r="74">
          <cell r="A74">
            <v>802</v>
          </cell>
          <cell r="B74" t="str">
            <v>North Somerset</v>
          </cell>
          <cell r="C74">
            <v>4.88</v>
          </cell>
          <cell r="D74">
            <v>0</v>
          </cell>
        </row>
        <row r="75">
          <cell r="A75">
            <v>803</v>
          </cell>
          <cell r="B75" t="str">
            <v>South Gloucestershire</v>
          </cell>
          <cell r="C75">
            <v>4.8899999999999997</v>
          </cell>
          <cell r="D75">
            <v>0</v>
          </cell>
        </row>
        <row r="76">
          <cell r="A76">
            <v>805</v>
          </cell>
          <cell r="B76" t="str">
            <v>Hartlepool</v>
          </cell>
          <cell r="C76">
            <v>5.09</v>
          </cell>
          <cell r="D76">
            <v>0</v>
          </cell>
        </row>
        <row r="77">
          <cell r="A77">
            <v>806</v>
          </cell>
          <cell r="B77" t="str">
            <v>Middlesbrough</v>
          </cell>
          <cell r="C77">
            <v>5.23</v>
          </cell>
          <cell r="D77">
            <v>0</v>
          </cell>
        </row>
        <row r="78">
          <cell r="A78">
            <v>807</v>
          </cell>
          <cell r="B78" t="str">
            <v>Redcar and Cleveland</v>
          </cell>
          <cell r="C78">
            <v>4.92</v>
          </cell>
          <cell r="D78">
            <v>0</v>
          </cell>
        </row>
        <row r="79">
          <cell r="A79">
            <v>808</v>
          </cell>
          <cell r="B79" t="str">
            <v>Stockton-on-Tees</v>
          </cell>
          <cell r="C79">
            <v>5</v>
          </cell>
          <cell r="D79">
            <v>0</v>
          </cell>
        </row>
        <row r="80">
          <cell r="A80">
            <v>810</v>
          </cell>
          <cell r="B80" t="str">
            <v>Kingston upon Hull, City of</v>
          </cell>
          <cell r="C80">
            <v>4.8899999999999997</v>
          </cell>
          <cell r="D80">
            <v>259449</v>
          </cell>
        </row>
        <row r="81">
          <cell r="A81">
            <v>811</v>
          </cell>
          <cell r="B81" t="str">
            <v>East Riding of Yorkshire</v>
          </cell>
          <cell r="C81">
            <v>4.87</v>
          </cell>
          <cell r="D81">
            <v>568792</v>
          </cell>
        </row>
        <row r="82">
          <cell r="A82">
            <v>812</v>
          </cell>
          <cell r="B82" t="str">
            <v>North East Lincolnshire</v>
          </cell>
          <cell r="C82">
            <v>4.87</v>
          </cell>
          <cell r="D82">
            <v>221366</v>
          </cell>
        </row>
        <row r="83">
          <cell r="A83">
            <v>813</v>
          </cell>
          <cell r="B83" t="str">
            <v>North Lincolnshire</v>
          </cell>
          <cell r="C83">
            <v>4.87</v>
          </cell>
          <cell r="D83">
            <v>0</v>
          </cell>
        </row>
        <row r="84">
          <cell r="A84">
            <v>815</v>
          </cell>
          <cell r="B84" t="str">
            <v>North Yorkshire</v>
          </cell>
          <cell r="C84">
            <v>4.87</v>
          </cell>
          <cell r="D84">
            <v>413988</v>
          </cell>
        </row>
        <row r="85">
          <cell r="A85">
            <v>816</v>
          </cell>
          <cell r="B85" t="str">
            <v>York</v>
          </cell>
          <cell r="C85">
            <v>4.87</v>
          </cell>
          <cell r="D85">
            <v>126776</v>
          </cell>
        </row>
        <row r="86">
          <cell r="A86">
            <v>821</v>
          </cell>
          <cell r="B86" t="str">
            <v>Luton</v>
          </cell>
          <cell r="C86">
            <v>5.32</v>
          </cell>
          <cell r="D86">
            <v>1447545</v>
          </cell>
        </row>
        <row r="87">
          <cell r="A87">
            <v>822</v>
          </cell>
          <cell r="B87" t="str">
            <v>Bedford</v>
          </cell>
          <cell r="C87">
            <v>5.19</v>
          </cell>
          <cell r="D87">
            <v>417107</v>
          </cell>
        </row>
        <row r="88">
          <cell r="A88">
            <v>823</v>
          </cell>
          <cell r="B88" t="str">
            <v>Central Bedfordshire</v>
          </cell>
          <cell r="C88">
            <v>4.95</v>
          </cell>
          <cell r="D88">
            <v>406342</v>
          </cell>
        </row>
        <row r="89">
          <cell r="A89">
            <v>825</v>
          </cell>
          <cell r="B89" t="str">
            <v>Buckinghamshire</v>
          </cell>
          <cell r="C89">
            <v>5.26</v>
          </cell>
          <cell r="D89">
            <v>426269</v>
          </cell>
        </row>
        <row r="90">
          <cell r="A90">
            <v>826</v>
          </cell>
          <cell r="B90" t="str">
            <v>Milton Keynes</v>
          </cell>
          <cell r="C90">
            <v>5.66</v>
          </cell>
          <cell r="D90">
            <v>220932</v>
          </cell>
        </row>
        <row r="91">
          <cell r="A91">
            <v>830</v>
          </cell>
          <cell r="B91" t="str">
            <v>Derbyshire</v>
          </cell>
          <cell r="C91">
            <v>4.87</v>
          </cell>
          <cell r="D91">
            <v>1179234</v>
          </cell>
        </row>
        <row r="92">
          <cell r="A92">
            <v>831</v>
          </cell>
          <cell r="B92" t="str">
            <v>Derby</v>
          </cell>
          <cell r="C92">
            <v>5.13</v>
          </cell>
          <cell r="D92">
            <v>1247958</v>
          </cell>
        </row>
        <row r="93">
          <cell r="A93">
            <v>838</v>
          </cell>
          <cell r="B93" t="str">
            <v>Dorset</v>
          </cell>
          <cell r="C93">
            <v>4.87</v>
          </cell>
          <cell r="D93">
            <v>0</v>
          </cell>
        </row>
        <row r="94">
          <cell r="A94">
            <v>839</v>
          </cell>
          <cell r="B94" t="str">
            <v>Bournemouth, Christchurch and Poole</v>
          </cell>
          <cell r="C94">
            <v>4.87</v>
          </cell>
          <cell r="D94">
            <v>0</v>
          </cell>
        </row>
        <row r="95">
          <cell r="A95">
            <v>840</v>
          </cell>
          <cell r="B95" t="str">
            <v>County Durham</v>
          </cell>
          <cell r="C95">
            <v>4.88</v>
          </cell>
          <cell r="D95">
            <v>1375410</v>
          </cell>
        </row>
        <row r="96">
          <cell r="A96">
            <v>841</v>
          </cell>
          <cell r="B96" t="str">
            <v>Darlington</v>
          </cell>
          <cell r="C96">
            <v>4.97</v>
          </cell>
          <cell r="D96">
            <v>282447</v>
          </cell>
        </row>
        <row r="97">
          <cell r="A97">
            <v>845</v>
          </cell>
          <cell r="B97" t="str">
            <v>East Sussex</v>
          </cell>
          <cell r="C97">
            <v>4.8899999999999997</v>
          </cell>
          <cell r="D97">
            <v>0</v>
          </cell>
        </row>
        <row r="98">
          <cell r="A98">
            <v>846</v>
          </cell>
          <cell r="B98" t="str">
            <v>Brighton and Hove</v>
          </cell>
          <cell r="C98">
            <v>5.0199999999999996</v>
          </cell>
          <cell r="D98">
            <v>309457</v>
          </cell>
        </row>
        <row r="99">
          <cell r="A99">
            <v>850</v>
          </cell>
          <cell r="B99" t="str">
            <v>Hampshire</v>
          </cell>
          <cell r="C99">
            <v>5.17</v>
          </cell>
          <cell r="D99">
            <v>1611561</v>
          </cell>
        </row>
        <row r="100">
          <cell r="A100">
            <v>851</v>
          </cell>
          <cell r="B100" t="str">
            <v>Portsmouth</v>
          </cell>
          <cell r="C100">
            <v>5.28</v>
          </cell>
          <cell r="D100">
            <v>0</v>
          </cell>
        </row>
        <row r="101">
          <cell r="A101">
            <v>852</v>
          </cell>
          <cell r="B101" t="str">
            <v>Southampton</v>
          </cell>
          <cell r="C101">
            <v>5.72</v>
          </cell>
          <cell r="D101">
            <v>142263</v>
          </cell>
        </row>
        <row r="102">
          <cell r="A102">
            <v>855</v>
          </cell>
          <cell r="B102" t="str">
            <v>Leicestershire</v>
          </cell>
          <cell r="C102">
            <v>4.87</v>
          </cell>
          <cell r="D102">
            <v>181944</v>
          </cell>
        </row>
        <row r="103">
          <cell r="A103">
            <v>856</v>
          </cell>
          <cell r="B103" t="str">
            <v>Leicester</v>
          </cell>
          <cell r="C103">
            <v>5.03</v>
          </cell>
          <cell r="D103">
            <v>0</v>
          </cell>
        </row>
        <row r="104">
          <cell r="A104">
            <v>857</v>
          </cell>
          <cell r="B104" t="str">
            <v>Rutland</v>
          </cell>
          <cell r="C104">
            <v>4.87</v>
          </cell>
          <cell r="D104">
            <v>0</v>
          </cell>
        </row>
        <row r="105">
          <cell r="A105">
            <v>860</v>
          </cell>
          <cell r="B105" t="str">
            <v>Staffordshire</v>
          </cell>
          <cell r="C105">
            <v>4.87</v>
          </cell>
          <cell r="D105">
            <v>151844</v>
          </cell>
        </row>
        <row r="106">
          <cell r="A106">
            <v>861</v>
          </cell>
          <cell r="B106" t="str">
            <v>Stoke-on-Trent</v>
          </cell>
          <cell r="C106">
            <v>5.08</v>
          </cell>
          <cell r="D106">
            <v>111048</v>
          </cell>
        </row>
        <row r="107">
          <cell r="A107">
            <v>865</v>
          </cell>
          <cell r="B107" t="str">
            <v>Wiltshire</v>
          </cell>
          <cell r="C107">
            <v>4.87</v>
          </cell>
          <cell r="D107">
            <v>0</v>
          </cell>
        </row>
        <row r="108">
          <cell r="A108">
            <v>866</v>
          </cell>
          <cell r="B108" t="str">
            <v>Swindon</v>
          </cell>
          <cell r="C108">
            <v>5.0999999999999996</v>
          </cell>
          <cell r="D108">
            <v>0</v>
          </cell>
        </row>
        <row r="109">
          <cell r="A109">
            <v>867</v>
          </cell>
          <cell r="B109" t="str">
            <v>Bracknell Forest</v>
          </cell>
          <cell r="C109">
            <v>5.58</v>
          </cell>
          <cell r="D109">
            <v>0</v>
          </cell>
        </row>
        <row r="110">
          <cell r="A110">
            <v>868</v>
          </cell>
          <cell r="B110" t="str">
            <v>Windsor and Maidenhead</v>
          </cell>
          <cell r="C110">
            <v>5.61</v>
          </cell>
          <cell r="D110">
            <v>553197</v>
          </cell>
        </row>
        <row r="111">
          <cell r="A111">
            <v>869</v>
          </cell>
          <cell r="B111" t="str">
            <v>West Berkshire</v>
          </cell>
          <cell r="C111">
            <v>5.32</v>
          </cell>
          <cell r="D111">
            <v>328951</v>
          </cell>
        </row>
        <row r="112">
          <cell r="A112">
            <v>870</v>
          </cell>
          <cell r="B112" t="str">
            <v>Reading</v>
          </cell>
          <cell r="C112">
            <v>5.8</v>
          </cell>
          <cell r="D112">
            <v>750736</v>
          </cell>
        </row>
        <row r="113">
          <cell r="A113">
            <v>871</v>
          </cell>
          <cell r="B113" t="str">
            <v>Slough</v>
          </cell>
          <cell r="C113">
            <v>6.27</v>
          </cell>
          <cell r="D113">
            <v>948708</v>
          </cell>
        </row>
        <row r="114">
          <cell r="A114">
            <v>872</v>
          </cell>
          <cell r="B114" t="str">
            <v>Wokingham</v>
          </cell>
          <cell r="C114">
            <v>5.59</v>
          </cell>
          <cell r="D114">
            <v>253422</v>
          </cell>
        </row>
        <row r="115">
          <cell r="A115">
            <v>873</v>
          </cell>
          <cell r="B115" t="str">
            <v>Cambridgeshire</v>
          </cell>
          <cell r="C115">
            <v>4.99</v>
          </cell>
          <cell r="D115">
            <v>1150688</v>
          </cell>
        </row>
        <row r="116">
          <cell r="A116">
            <v>874</v>
          </cell>
          <cell r="B116" t="str">
            <v>Peterborough</v>
          </cell>
          <cell r="C116">
            <v>5.43</v>
          </cell>
          <cell r="D116">
            <v>255202</v>
          </cell>
        </row>
        <row r="117">
          <cell r="A117">
            <v>876</v>
          </cell>
          <cell r="B117" t="str">
            <v>Halton</v>
          </cell>
          <cell r="C117">
            <v>5.2</v>
          </cell>
          <cell r="D117">
            <v>433200</v>
          </cell>
        </row>
        <row r="118">
          <cell r="A118">
            <v>877</v>
          </cell>
          <cell r="B118" t="str">
            <v>Warrington</v>
          </cell>
          <cell r="C118">
            <v>4.9000000000000004</v>
          </cell>
          <cell r="D118">
            <v>173280</v>
          </cell>
        </row>
        <row r="119">
          <cell r="A119">
            <v>878</v>
          </cell>
          <cell r="B119" t="str">
            <v>Devon</v>
          </cell>
          <cell r="C119">
            <v>4.87</v>
          </cell>
          <cell r="D119">
            <v>218333</v>
          </cell>
        </row>
        <row r="120">
          <cell r="A120">
            <v>879</v>
          </cell>
          <cell r="B120" t="str">
            <v>Plymouth</v>
          </cell>
          <cell r="C120">
            <v>5.0999999999999996</v>
          </cell>
          <cell r="D120">
            <v>453212</v>
          </cell>
        </row>
        <row r="121">
          <cell r="A121">
            <v>880</v>
          </cell>
          <cell r="B121" t="str">
            <v>Torbay</v>
          </cell>
          <cell r="C121">
            <v>4.95</v>
          </cell>
          <cell r="D121">
            <v>0</v>
          </cell>
        </row>
        <row r="122">
          <cell r="A122">
            <v>881</v>
          </cell>
          <cell r="B122" t="str">
            <v>Essex</v>
          </cell>
          <cell r="C122">
            <v>5.05</v>
          </cell>
          <cell r="D122">
            <v>481871</v>
          </cell>
        </row>
        <row r="123">
          <cell r="A123">
            <v>882</v>
          </cell>
          <cell r="B123" t="str">
            <v>Southend-on-Sea</v>
          </cell>
          <cell r="C123">
            <v>5.01</v>
          </cell>
          <cell r="D123">
            <v>0</v>
          </cell>
        </row>
        <row r="124">
          <cell r="A124">
            <v>883</v>
          </cell>
          <cell r="B124" t="str">
            <v>Thurrock</v>
          </cell>
          <cell r="C124">
            <v>5.0999999999999996</v>
          </cell>
          <cell r="D124">
            <v>0</v>
          </cell>
        </row>
        <row r="125">
          <cell r="A125">
            <v>884</v>
          </cell>
          <cell r="B125" t="str">
            <v>Herefordshire, County of</v>
          </cell>
          <cell r="C125">
            <v>4.87</v>
          </cell>
          <cell r="D125">
            <v>0</v>
          </cell>
        </row>
        <row r="126">
          <cell r="A126">
            <v>885</v>
          </cell>
          <cell r="B126" t="str">
            <v>Worcestershire</v>
          </cell>
          <cell r="C126">
            <v>4.87</v>
          </cell>
          <cell r="D126">
            <v>167649</v>
          </cell>
        </row>
        <row r="127">
          <cell r="A127">
            <v>886</v>
          </cell>
          <cell r="B127" t="str">
            <v>Kent</v>
          </cell>
          <cell r="C127">
            <v>5.0599999999999996</v>
          </cell>
          <cell r="D127">
            <v>186276</v>
          </cell>
        </row>
        <row r="128">
          <cell r="A128">
            <v>887</v>
          </cell>
          <cell r="B128" t="str">
            <v>Medway</v>
          </cell>
          <cell r="C128">
            <v>5.03</v>
          </cell>
          <cell r="D128">
            <v>0</v>
          </cell>
        </row>
        <row r="129">
          <cell r="A129">
            <v>888</v>
          </cell>
          <cell r="B129" t="str">
            <v>Lancashire</v>
          </cell>
          <cell r="C129">
            <v>4.87</v>
          </cell>
          <cell r="D129">
            <v>3921459</v>
          </cell>
        </row>
        <row r="130">
          <cell r="A130">
            <v>889</v>
          </cell>
          <cell r="B130" t="str">
            <v>Blackburn with Darwen</v>
          </cell>
          <cell r="C130">
            <v>5.03</v>
          </cell>
          <cell r="D130">
            <v>528504</v>
          </cell>
        </row>
        <row r="131">
          <cell r="A131">
            <v>890</v>
          </cell>
          <cell r="B131" t="str">
            <v>Blackpool</v>
          </cell>
          <cell r="C131">
            <v>4.9800000000000004</v>
          </cell>
          <cell r="D131">
            <v>0</v>
          </cell>
        </row>
        <row r="132">
          <cell r="A132">
            <v>891</v>
          </cell>
          <cell r="B132" t="str">
            <v>Nottinghamshire</v>
          </cell>
          <cell r="C132">
            <v>4.87</v>
          </cell>
          <cell r="D132">
            <v>0</v>
          </cell>
        </row>
        <row r="133">
          <cell r="A133">
            <v>892</v>
          </cell>
          <cell r="B133" t="str">
            <v>Nottingham</v>
          </cell>
          <cell r="C133">
            <v>5.43</v>
          </cell>
          <cell r="D133">
            <v>139665</v>
          </cell>
        </row>
        <row r="134">
          <cell r="A134">
            <v>893</v>
          </cell>
          <cell r="B134" t="str">
            <v>Shropshire</v>
          </cell>
          <cell r="C134">
            <v>4.87</v>
          </cell>
          <cell r="D134">
            <v>0</v>
          </cell>
        </row>
        <row r="135">
          <cell r="A135">
            <v>894</v>
          </cell>
          <cell r="B135" t="str">
            <v>Telford and Wrekin</v>
          </cell>
          <cell r="C135">
            <v>4.9000000000000004</v>
          </cell>
          <cell r="D135">
            <v>331390</v>
          </cell>
        </row>
        <row r="136">
          <cell r="A136">
            <v>895</v>
          </cell>
          <cell r="B136" t="str">
            <v>Cheshire East</v>
          </cell>
          <cell r="C136">
            <v>4.87</v>
          </cell>
          <cell r="D136">
            <v>120822</v>
          </cell>
        </row>
        <row r="137">
          <cell r="A137">
            <v>896</v>
          </cell>
          <cell r="B137" t="str">
            <v>Cheshire West and Chester</v>
          </cell>
          <cell r="C137">
            <v>4.87</v>
          </cell>
          <cell r="D137">
            <v>0</v>
          </cell>
        </row>
        <row r="138">
          <cell r="A138">
            <v>908</v>
          </cell>
          <cell r="B138" t="str">
            <v>Cornwall</v>
          </cell>
          <cell r="C138">
            <v>4.87</v>
          </cell>
          <cell r="D138">
            <v>278162</v>
          </cell>
        </row>
        <row r="139">
          <cell r="A139">
            <v>916</v>
          </cell>
          <cell r="B139" t="str">
            <v>Gloucestershire</v>
          </cell>
          <cell r="C139">
            <v>4.87</v>
          </cell>
          <cell r="D139">
            <v>0</v>
          </cell>
        </row>
        <row r="140">
          <cell r="A140">
            <v>919</v>
          </cell>
          <cell r="B140" t="str">
            <v>Hertfordshire</v>
          </cell>
          <cell r="C140">
            <v>5.84</v>
          </cell>
          <cell r="D140">
            <v>2867351</v>
          </cell>
        </row>
        <row r="141">
          <cell r="A141">
            <v>921</v>
          </cell>
          <cell r="B141" t="str">
            <v>Isle of Wight</v>
          </cell>
          <cell r="C141">
            <v>4.87</v>
          </cell>
          <cell r="D141">
            <v>0</v>
          </cell>
        </row>
        <row r="142">
          <cell r="A142">
            <v>925</v>
          </cell>
          <cell r="B142" t="str">
            <v>Lincolnshire</v>
          </cell>
          <cell r="C142">
            <v>4.87</v>
          </cell>
          <cell r="D142">
            <v>723163</v>
          </cell>
        </row>
        <row r="143">
          <cell r="A143">
            <v>926</v>
          </cell>
          <cell r="B143" t="str">
            <v>Norfolk</v>
          </cell>
          <cell r="C143">
            <v>4.9000000000000004</v>
          </cell>
          <cell r="D143">
            <v>383447</v>
          </cell>
        </row>
        <row r="144">
          <cell r="A144">
            <v>929</v>
          </cell>
          <cell r="B144" t="str">
            <v>Northumberland</v>
          </cell>
          <cell r="C144">
            <v>4.87</v>
          </cell>
          <cell r="D144">
            <v>0</v>
          </cell>
        </row>
        <row r="145">
          <cell r="A145">
            <v>931</v>
          </cell>
          <cell r="B145" t="str">
            <v>Oxfordshire</v>
          </cell>
          <cell r="C145">
            <v>5</v>
          </cell>
          <cell r="D145">
            <v>1073037</v>
          </cell>
        </row>
        <row r="146">
          <cell r="A146">
            <v>933</v>
          </cell>
          <cell r="B146" t="str">
            <v>Somerset</v>
          </cell>
          <cell r="C146">
            <v>4.87</v>
          </cell>
          <cell r="D146">
            <v>0</v>
          </cell>
        </row>
        <row r="147">
          <cell r="A147">
            <v>935</v>
          </cell>
          <cell r="B147" t="str">
            <v>Suffolk</v>
          </cell>
          <cell r="C147">
            <v>4.8899999999999997</v>
          </cell>
          <cell r="D147">
            <v>129527</v>
          </cell>
        </row>
        <row r="148">
          <cell r="A148">
            <v>936</v>
          </cell>
          <cell r="B148" t="str">
            <v>Surrey</v>
          </cell>
          <cell r="C148">
            <v>5.81</v>
          </cell>
          <cell r="D148">
            <v>1005571</v>
          </cell>
        </row>
        <row r="149">
          <cell r="A149">
            <v>937</v>
          </cell>
          <cell r="B149" t="str">
            <v>Warwickshire</v>
          </cell>
          <cell r="C149">
            <v>4.87</v>
          </cell>
          <cell r="D149">
            <v>931424</v>
          </cell>
        </row>
        <row r="150">
          <cell r="A150">
            <v>938</v>
          </cell>
          <cell r="B150" t="str">
            <v>West Sussex</v>
          </cell>
          <cell r="C150">
            <v>5.35</v>
          </cell>
          <cell r="D150">
            <v>892392</v>
          </cell>
        </row>
        <row r="151">
          <cell r="A151">
            <v>940</v>
          </cell>
          <cell r="B151" t="str">
            <v>North Northamptonshire</v>
          </cell>
          <cell r="C151">
            <v>4.93</v>
          </cell>
          <cell r="D151">
            <v>1016851</v>
          </cell>
        </row>
        <row r="152">
          <cell r="A152">
            <v>941</v>
          </cell>
          <cell r="B152" t="str">
            <v>West Northamptonshire</v>
          </cell>
          <cell r="C152">
            <v>4.93</v>
          </cell>
          <cell r="D152">
            <v>866966</v>
          </cell>
        </row>
        <row r="153">
          <cell r="A153">
            <v>942</v>
          </cell>
          <cell r="B153" t="str">
            <v>Cumberland</v>
          </cell>
          <cell r="C153">
            <v>4.87</v>
          </cell>
          <cell r="D153">
            <v>273863</v>
          </cell>
        </row>
        <row r="154">
          <cell r="A154">
            <v>943</v>
          </cell>
          <cell r="B154" t="str">
            <v>Westmorland and Furness</v>
          </cell>
          <cell r="C154">
            <v>4.87</v>
          </cell>
          <cell r="D154">
            <v>258253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C418-EB40-49A8-B455-1F9B9A7A23F7}">
  <dimension ref="A1:AO64"/>
  <sheetViews>
    <sheetView tabSelected="1" workbookViewId="0">
      <selection activeCell="M6" sqref="A6:M7"/>
    </sheetView>
  </sheetViews>
  <sheetFormatPr defaultColWidth="9" defaultRowHeight="12.5" x14ac:dyDescent="0.35"/>
  <cols>
    <col min="1" max="1" width="3.08984375" style="27" customWidth="1"/>
    <col min="2" max="2" width="25.453125" style="28" customWidth="1"/>
    <col min="3" max="3" width="33" style="28" customWidth="1"/>
    <col min="4" max="4" width="6" style="28" customWidth="1"/>
    <col min="5" max="5" width="40.6328125" style="29" customWidth="1"/>
    <col min="6" max="8" width="15.54296875" style="28" customWidth="1"/>
    <col min="9" max="9" width="10.36328125" style="30" customWidth="1"/>
    <col min="10" max="18" width="15.54296875" style="28" customWidth="1"/>
    <col min="19" max="19" width="17.54296875" style="28" customWidth="1"/>
    <col min="20" max="20" width="1.54296875" style="28" customWidth="1"/>
    <col min="21" max="21" width="70.6328125" style="28" customWidth="1"/>
    <col min="22" max="22" width="9" style="28"/>
    <col min="23" max="23" width="4" style="28" hidden="1" customWidth="1"/>
    <col min="24" max="24" width="9" style="28" hidden="1" customWidth="1"/>
    <col min="25" max="25" width="8.453125" style="28" hidden="1" customWidth="1"/>
    <col min="26" max="26" width="22.54296875" style="28" hidden="1" customWidth="1"/>
    <col min="27" max="29" width="28.08984375" style="28" hidden="1" customWidth="1"/>
    <col min="30" max="30" width="36.54296875" style="28" hidden="1" customWidth="1"/>
    <col min="31" max="36" width="24.36328125" style="28" hidden="1" customWidth="1"/>
    <col min="37" max="37" width="3.6328125" style="28" hidden="1" customWidth="1"/>
    <col min="38" max="39" width="7.6328125" style="28" hidden="1" customWidth="1"/>
    <col min="40" max="40" width="7" style="28" hidden="1" customWidth="1"/>
    <col min="41" max="41" width="9" style="28" hidden="1" customWidth="1"/>
    <col min="42" max="16384" width="9" style="28"/>
  </cols>
  <sheetData>
    <row r="1" spans="1:41" s="6" customFormat="1" ht="24" customHeight="1" x14ac:dyDescent="0.3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3"/>
      <c r="P1" s="3"/>
      <c r="Q1" s="3"/>
      <c r="R1" s="3"/>
      <c r="S1" s="3"/>
      <c r="T1" s="3"/>
      <c r="U1" s="5"/>
      <c r="W1" s="7" t="s">
        <v>1</v>
      </c>
      <c r="X1" s="8"/>
      <c r="Y1" s="9" t="s">
        <v>2</v>
      </c>
      <c r="Z1" s="10" t="s">
        <v>3</v>
      </c>
      <c r="AA1" s="11" t="s">
        <v>4</v>
      </c>
      <c r="AB1" s="12"/>
      <c r="AC1" s="13"/>
      <c r="AD1" s="9" t="s">
        <v>5</v>
      </c>
      <c r="AE1" s="14" t="s">
        <v>6</v>
      </c>
      <c r="AF1" s="15"/>
      <c r="AG1" s="16"/>
      <c r="AH1" s="14" t="s">
        <v>7</v>
      </c>
      <c r="AI1" s="15"/>
      <c r="AJ1" s="16"/>
      <c r="AK1" s="11" t="s">
        <v>8</v>
      </c>
      <c r="AL1" s="12"/>
      <c r="AM1" s="12"/>
      <c r="AN1" s="13"/>
    </row>
    <row r="2" spans="1:41" s="6" customFormat="1" ht="39" x14ac:dyDescent="0.35">
      <c r="A2" s="1"/>
      <c r="B2" s="17" t="s">
        <v>9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8"/>
      <c r="P2" s="18"/>
      <c r="Q2" s="18"/>
      <c r="R2" s="18"/>
      <c r="S2" s="18"/>
      <c r="T2" s="18"/>
      <c r="U2" s="20"/>
      <c r="W2" s="21"/>
      <c r="X2" s="22"/>
      <c r="Y2" s="23"/>
      <c r="Z2" s="24"/>
      <c r="AA2" s="25" t="s">
        <v>10</v>
      </c>
      <c r="AB2" s="25" t="s">
        <v>11</v>
      </c>
      <c r="AC2" s="25" t="s">
        <v>12</v>
      </c>
      <c r="AD2" s="23"/>
      <c r="AE2" s="26" t="s">
        <v>10</v>
      </c>
      <c r="AF2" s="26" t="s">
        <v>11</v>
      </c>
      <c r="AG2" s="26" t="s">
        <v>12</v>
      </c>
      <c r="AH2" s="26" t="s">
        <v>10</v>
      </c>
      <c r="AI2" s="26" t="s">
        <v>11</v>
      </c>
      <c r="AJ2" s="26" t="s">
        <v>12</v>
      </c>
      <c r="AK2" s="26" t="s">
        <v>10</v>
      </c>
      <c r="AL2" s="26" t="s">
        <v>11</v>
      </c>
      <c r="AM2" s="26" t="s">
        <v>12</v>
      </c>
      <c r="AN2" s="25" t="s">
        <v>13</v>
      </c>
      <c r="AO2" s="25" t="s">
        <v>14</v>
      </c>
    </row>
    <row r="3" spans="1:41" ht="24" customHeight="1" thickBot="1" x14ac:dyDescent="0.4">
      <c r="S3" s="31" t="s">
        <v>15</v>
      </c>
      <c r="T3" s="30"/>
      <c r="U3" s="32"/>
      <c r="Y3" s="33" t="s">
        <v>16</v>
      </c>
      <c r="Z3" s="34">
        <f>COUNTIF(U:U,"Error Cell Reference and Description")</f>
        <v>11</v>
      </c>
    </row>
    <row r="4" spans="1:41" ht="24" customHeight="1" thickBot="1" x14ac:dyDescent="0.4">
      <c r="Y4" s="35" t="s">
        <v>17</v>
      </c>
      <c r="Z4" s="36">
        <f>COUNTIF(U:U,"&lt;&gt;")-Z3</f>
        <v>0</v>
      </c>
    </row>
    <row r="5" spans="1:41" ht="24" customHeight="1" thickBot="1" x14ac:dyDescent="0.4">
      <c r="B5" s="37"/>
      <c r="C5" s="37"/>
      <c r="D5" s="38"/>
      <c r="E5" s="39"/>
      <c r="F5" s="40"/>
      <c r="G5" s="40"/>
      <c r="H5" s="40"/>
      <c r="I5" s="41"/>
      <c r="J5" s="38"/>
      <c r="K5" s="38"/>
      <c r="L5" s="38"/>
      <c r="M5" s="38"/>
      <c r="N5" s="38"/>
      <c r="O5" s="38"/>
      <c r="P5" s="42"/>
      <c r="Q5" s="42"/>
      <c r="R5" s="42"/>
      <c r="S5" s="42"/>
      <c r="U5" s="43" t="s">
        <v>18</v>
      </c>
    </row>
    <row r="6" spans="1:41" ht="24" customHeight="1" thickBot="1" x14ac:dyDescent="0.3">
      <c r="B6" s="37"/>
      <c r="C6" s="37"/>
      <c r="D6" s="37"/>
      <c r="E6" s="44"/>
      <c r="F6" s="37"/>
      <c r="G6" s="37"/>
      <c r="H6" s="37"/>
      <c r="I6" s="37"/>
      <c r="J6" s="37"/>
      <c r="K6" s="37"/>
      <c r="L6" s="37"/>
      <c r="M6" s="37"/>
      <c r="N6" s="37"/>
      <c r="O6" s="45" t="s">
        <v>19</v>
      </c>
      <c r="P6" s="45"/>
      <c r="Q6" s="45"/>
      <c r="R6" s="45"/>
      <c r="S6" s="46">
        <f>IF(AND(LANumber&lt;&gt;"",LANumber&lt;&gt; 201,LANumber&lt;&gt; 420,SUM(Total1a)&lt;&gt;0),(SUM(Total1, Total2, Total37a8)-VLOOKUP(LANumber,'[1]Admin-Lists'!A:D,4,FALSE))/SUM(Total1a)/VLOOKUP(LANumber,'[1]Admin-Lists'!A:D,3,FALSE),"")</f>
        <v>0.96413340162151084</v>
      </c>
      <c r="T6" s="47"/>
      <c r="U6" s="48"/>
      <c r="AN6" s="49">
        <v>1023</v>
      </c>
    </row>
    <row r="7" spans="1:41" ht="24" customHeight="1" x14ac:dyDescent="0.35"/>
    <row r="8" spans="1:41" ht="24" customHeight="1" x14ac:dyDescent="0.35">
      <c r="B8" s="50" t="s">
        <v>1</v>
      </c>
      <c r="C8" s="51"/>
      <c r="D8" s="9" t="s">
        <v>2</v>
      </c>
      <c r="E8" s="10" t="s">
        <v>20</v>
      </c>
      <c r="F8" s="11" t="s">
        <v>4</v>
      </c>
      <c r="G8" s="12"/>
      <c r="H8" s="13"/>
      <c r="I8" s="9" t="s">
        <v>5</v>
      </c>
      <c r="J8" s="14" t="s">
        <v>6</v>
      </c>
      <c r="K8" s="15"/>
      <c r="L8" s="16"/>
      <c r="M8" s="14" t="s">
        <v>7</v>
      </c>
      <c r="N8" s="15"/>
      <c r="O8" s="16"/>
      <c r="P8" s="11" t="s">
        <v>8</v>
      </c>
      <c r="Q8" s="12"/>
      <c r="R8" s="12"/>
      <c r="S8" s="13"/>
      <c r="U8" s="52" t="s">
        <v>18</v>
      </c>
    </row>
    <row r="9" spans="1:41" ht="42.75" customHeight="1" x14ac:dyDescent="0.35">
      <c r="B9" s="53"/>
      <c r="C9" s="54"/>
      <c r="D9" s="23"/>
      <c r="E9" s="24"/>
      <c r="F9" s="25" t="s">
        <v>10</v>
      </c>
      <c r="G9" s="25" t="s">
        <v>11</v>
      </c>
      <c r="H9" s="25" t="s">
        <v>12</v>
      </c>
      <c r="I9" s="23"/>
      <c r="J9" s="26" t="s">
        <v>10</v>
      </c>
      <c r="K9" s="26" t="s">
        <v>11</v>
      </c>
      <c r="L9" s="26" t="s">
        <v>12</v>
      </c>
      <c r="M9" s="26" t="s">
        <v>10</v>
      </c>
      <c r="N9" s="26" t="s">
        <v>11</v>
      </c>
      <c r="O9" s="26" t="s">
        <v>12</v>
      </c>
      <c r="P9" s="26" t="s">
        <v>10</v>
      </c>
      <c r="Q9" s="26" t="s">
        <v>11</v>
      </c>
      <c r="R9" s="26" t="s">
        <v>12</v>
      </c>
      <c r="S9" s="25" t="s">
        <v>13</v>
      </c>
      <c r="U9" s="55"/>
    </row>
    <row r="10" spans="1:41" ht="24" customHeight="1" x14ac:dyDescent="0.35">
      <c r="A10" s="27" t="s">
        <v>21</v>
      </c>
      <c r="B10" s="56" t="s">
        <v>22</v>
      </c>
      <c r="C10" s="57"/>
      <c r="D10" s="58">
        <v>1</v>
      </c>
      <c r="E10" s="59" t="s">
        <v>23</v>
      </c>
      <c r="F10" s="60">
        <v>5.33</v>
      </c>
      <c r="G10" s="60">
        <v>5.33</v>
      </c>
      <c r="H10" s="60">
        <v>5.33</v>
      </c>
      <c r="I10" s="61" t="s">
        <v>24</v>
      </c>
      <c r="J10" s="62">
        <v>752158</v>
      </c>
      <c r="K10" s="62">
        <v>190911</v>
      </c>
      <c r="L10" s="62">
        <v>444123</v>
      </c>
      <c r="M10" s="62">
        <v>351586</v>
      </c>
      <c r="N10" s="62">
        <v>63420</v>
      </c>
      <c r="O10" s="62">
        <v>72750</v>
      </c>
      <c r="P10" s="63">
        <f t="shared" ref="P10:R10" si="0">IF(AND(F10="",J10="",M10=""),"",F10*(J10+M10))</f>
        <v>5882955.5200000005</v>
      </c>
      <c r="Q10" s="63">
        <f t="shared" si="0"/>
        <v>1355584.23</v>
      </c>
      <c r="R10" s="63">
        <f t="shared" si="0"/>
        <v>2754933.09</v>
      </c>
      <c r="S10" s="64">
        <f>IF(AND(P10="",Q10="",R10=""),"",SUM(P10:R10))</f>
        <v>9993472.8399999999</v>
      </c>
      <c r="U10" s="65"/>
      <c r="W10" s="49">
        <v>1.1000000000000001</v>
      </c>
      <c r="X10" s="49"/>
      <c r="Y10" s="49">
        <v>1.1000000000000001</v>
      </c>
      <c r="Z10" s="49" t="s">
        <v>25</v>
      </c>
      <c r="AA10" s="49" t="s">
        <v>26</v>
      </c>
      <c r="AB10" s="49" t="s">
        <v>26</v>
      </c>
      <c r="AC10" s="49" t="s">
        <v>26</v>
      </c>
      <c r="AD10" s="49" t="s">
        <v>27</v>
      </c>
      <c r="AE10" s="49" t="s">
        <v>28</v>
      </c>
      <c r="AF10" s="49" t="s">
        <v>28</v>
      </c>
      <c r="AG10" s="49" t="s">
        <v>28</v>
      </c>
      <c r="AH10" s="49" t="s">
        <v>28</v>
      </c>
      <c r="AI10" s="49" t="s">
        <v>28</v>
      </c>
      <c r="AJ10" s="49" t="s">
        <v>28</v>
      </c>
      <c r="AK10" s="49"/>
      <c r="AL10" s="49"/>
      <c r="AM10" s="49"/>
      <c r="AN10" s="49"/>
      <c r="AO10" s="49">
        <f>IF(F10&amp;G10&amp;H10&amp;I10&amp;J10&amp;K10&amp;L10&amp;M10&amp;N10&amp;O10&amp;P10&amp;Q10&amp;R10&amp;S10="",0,1)</f>
        <v>1</v>
      </c>
    </row>
    <row r="11" spans="1:41" ht="24" customHeight="1" x14ac:dyDescent="0.35">
      <c r="C11" s="27" t="s">
        <v>29</v>
      </c>
      <c r="E11" s="66"/>
    </row>
    <row r="12" spans="1:41" ht="24" customHeight="1" x14ac:dyDescent="0.35"/>
    <row r="13" spans="1:41" ht="24" customHeight="1" x14ac:dyDescent="0.35">
      <c r="B13" s="50" t="s">
        <v>30</v>
      </c>
      <c r="C13" s="51"/>
      <c r="D13" s="9"/>
      <c r="E13" s="10" t="s">
        <v>20</v>
      </c>
      <c r="F13" s="12" t="s">
        <v>4</v>
      </c>
      <c r="G13" s="12"/>
      <c r="H13" s="13"/>
      <c r="I13" s="9" t="s">
        <v>5</v>
      </c>
      <c r="J13" s="14" t="s">
        <v>31</v>
      </c>
      <c r="K13" s="15"/>
      <c r="L13" s="15"/>
      <c r="M13" s="15"/>
      <c r="N13" s="15"/>
      <c r="O13" s="16"/>
      <c r="P13" s="11" t="s">
        <v>8</v>
      </c>
      <c r="Q13" s="12"/>
      <c r="R13" s="12"/>
      <c r="S13" s="13"/>
      <c r="U13" s="52" t="s">
        <v>18</v>
      </c>
    </row>
    <row r="14" spans="1:41" ht="42.75" customHeight="1" x14ac:dyDescent="0.35">
      <c r="B14" s="53"/>
      <c r="C14" s="54"/>
      <c r="D14" s="67"/>
      <c r="E14" s="24"/>
      <c r="F14" s="68" t="s">
        <v>10</v>
      </c>
      <c r="G14" s="68" t="s">
        <v>11</v>
      </c>
      <c r="H14" s="68" t="s">
        <v>12</v>
      </c>
      <c r="I14" s="67"/>
      <c r="J14" s="69" t="s">
        <v>10</v>
      </c>
      <c r="K14" s="69" t="s">
        <v>11</v>
      </c>
      <c r="L14" s="69" t="s">
        <v>12</v>
      </c>
      <c r="M14" s="70" t="s">
        <v>32</v>
      </c>
      <c r="N14" s="70"/>
      <c r="O14" s="70"/>
      <c r="P14" s="69" t="s">
        <v>10</v>
      </c>
      <c r="Q14" s="69" t="s">
        <v>11</v>
      </c>
      <c r="R14" s="69" t="s">
        <v>12</v>
      </c>
      <c r="S14" s="68" t="s">
        <v>13</v>
      </c>
      <c r="U14" s="55"/>
    </row>
    <row r="15" spans="1:41" ht="26.75" customHeight="1" x14ac:dyDescent="0.3">
      <c r="B15" s="71" t="s">
        <v>33</v>
      </c>
      <c r="C15" s="72"/>
      <c r="D15" s="73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/>
      <c r="U15" s="77"/>
    </row>
    <row r="16" spans="1:41" ht="25" x14ac:dyDescent="0.35">
      <c r="A16" s="27" t="s">
        <v>34</v>
      </c>
      <c r="B16" s="78"/>
      <c r="C16" s="79" t="s">
        <v>35</v>
      </c>
      <c r="D16" s="80">
        <v>1</v>
      </c>
      <c r="E16" s="81" t="s">
        <v>36</v>
      </c>
      <c r="F16" s="82">
        <v>0.97</v>
      </c>
      <c r="G16" s="82">
        <v>0.97</v>
      </c>
      <c r="H16" s="83">
        <v>0.97</v>
      </c>
      <c r="I16" s="61" t="s">
        <v>24</v>
      </c>
      <c r="J16" s="84">
        <v>112246</v>
      </c>
      <c r="K16" s="84">
        <v>49515</v>
      </c>
      <c r="L16" s="84">
        <v>61395</v>
      </c>
      <c r="M16" s="85"/>
      <c r="N16" s="85"/>
      <c r="O16" s="85"/>
      <c r="P16" s="63">
        <f t="shared" ref="P16:R20" si="1">IF(AND(F16="",J16="",M16=""),"",F16*(J16+M16))</f>
        <v>108878.62</v>
      </c>
      <c r="Q16" s="63">
        <f t="shared" si="1"/>
        <v>48029.549999999996</v>
      </c>
      <c r="R16" s="63">
        <f t="shared" si="1"/>
        <v>59553.15</v>
      </c>
      <c r="S16" s="64">
        <f t="shared" ref="S16:S20" si="2">IF(AND(P16="",Q16="",R16=""),"",SUM(P16:R16))</f>
        <v>216461.31999999998</v>
      </c>
      <c r="U16" s="86"/>
      <c r="W16" s="49">
        <v>1.1000000000000001</v>
      </c>
      <c r="X16" s="49"/>
      <c r="Y16" s="49">
        <v>1.1000000000000001</v>
      </c>
      <c r="Z16" s="49" t="s">
        <v>25</v>
      </c>
      <c r="AA16" s="49" t="s">
        <v>26</v>
      </c>
      <c r="AB16" s="49" t="s">
        <v>26</v>
      </c>
      <c r="AC16" s="49" t="s">
        <v>26</v>
      </c>
      <c r="AD16" s="49" t="s">
        <v>27</v>
      </c>
      <c r="AE16" s="49" t="s">
        <v>28</v>
      </c>
      <c r="AF16" s="49" t="s">
        <v>28</v>
      </c>
      <c r="AG16" s="49" t="s">
        <v>28</v>
      </c>
      <c r="AH16" s="49" t="s">
        <v>28</v>
      </c>
      <c r="AI16" s="49" t="s">
        <v>28</v>
      </c>
      <c r="AJ16" s="49" t="s">
        <v>28</v>
      </c>
      <c r="AK16" s="49"/>
      <c r="AL16" s="49"/>
      <c r="AM16" s="49"/>
      <c r="AN16" s="49"/>
      <c r="AO16" s="49">
        <f>IF(F16&amp;G16&amp;H16&amp;I16&amp;J16&amp;K16&amp;L16&amp;M16&amp;N16&amp;O16&amp;P16&amp;Q16&amp;R16&amp;S16="",0,1)</f>
        <v>1</v>
      </c>
    </row>
    <row r="17" spans="1:41" ht="24" customHeight="1" x14ac:dyDescent="0.35">
      <c r="A17" s="27" t="s">
        <v>37</v>
      </c>
      <c r="B17" s="87"/>
      <c r="C17" s="88" t="s">
        <v>38</v>
      </c>
      <c r="D17" s="89">
        <v>1</v>
      </c>
      <c r="E17" s="59"/>
      <c r="F17" s="60"/>
      <c r="G17" s="90"/>
      <c r="H17" s="91"/>
      <c r="I17" s="61"/>
      <c r="J17" s="92"/>
      <c r="K17" s="93"/>
      <c r="L17" s="93"/>
      <c r="M17" s="85"/>
      <c r="N17" s="85"/>
      <c r="O17" s="85"/>
      <c r="P17" s="63" t="str">
        <f t="shared" si="1"/>
        <v/>
      </c>
      <c r="Q17" s="63" t="str">
        <f t="shared" si="1"/>
        <v/>
      </c>
      <c r="R17" s="63" t="str">
        <f t="shared" si="1"/>
        <v/>
      </c>
      <c r="S17" s="64" t="str">
        <f t="shared" si="2"/>
        <v/>
      </c>
      <c r="U17" s="86"/>
      <c r="W17" s="49">
        <v>1.1000000000000001</v>
      </c>
      <c r="X17" s="49"/>
      <c r="Y17" s="49">
        <v>1.1000000000000001</v>
      </c>
      <c r="Z17" s="49" t="s">
        <v>25</v>
      </c>
      <c r="AA17" s="49" t="s">
        <v>26</v>
      </c>
      <c r="AB17" s="49" t="s">
        <v>26</v>
      </c>
      <c r="AC17" s="49" t="s">
        <v>26</v>
      </c>
      <c r="AD17" s="49" t="s">
        <v>27</v>
      </c>
      <c r="AE17" s="49" t="s">
        <v>28</v>
      </c>
      <c r="AF17" s="49" t="s">
        <v>28</v>
      </c>
      <c r="AG17" s="49" t="s">
        <v>28</v>
      </c>
      <c r="AH17" s="49" t="s">
        <v>28</v>
      </c>
      <c r="AI17" s="49" t="s">
        <v>28</v>
      </c>
      <c r="AJ17" s="49" t="s">
        <v>28</v>
      </c>
      <c r="AK17" s="49"/>
      <c r="AL17" s="49"/>
      <c r="AM17" s="49"/>
      <c r="AN17" s="49"/>
      <c r="AO17" s="49">
        <f>IF(F17&amp;G17&amp;H17&amp;I17&amp;J17&amp;K17&amp;L17&amp;M17&amp;N17&amp;O17&amp;P17&amp;Q17&amp;R17&amp;S17="",0,1)</f>
        <v>0</v>
      </c>
    </row>
    <row r="18" spans="1:41" ht="24" customHeight="1" x14ac:dyDescent="0.35">
      <c r="A18" s="27" t="s">
        <v>39</v>
      </c>
      <c r="B18" s="87"/>
      <c r="C18" s="88" t="s">
        <v>40</v>
      </c>
      <c r="D18" s="89">
        <v>1</v>
      </c>
      <c r="E18" s="59"/>
      <c r="F18" s="90"/>
      <c r="G18" s="60"/>
      <c r="H18" s="91"/>
      <c r="I18" s="61"/>
      <c r="J18" s="92"/>
      <c r="K18" s="93"/>
      <c r="L18" s="93"/>
      <c r="M18" s="85"/>
      <c r="N18" s="85"/>
      <c r="O18" s="85"/>
      <c r="P18" s="63" t="str">
        <f t="shared" si="1"/>
        <v/>
      </c>
      <c r="Q18" s="63" t="str">
        <f t="shared" si="1"/>
        <v/>
      </c>
      <c r="R18" s="63" t="str">
        <f t="shared" si="1"/>
        <v/>
      </c>
      <c r="S18" s="64" t="str">
        <f t="shared" si="2"/>
        <v/>
      </c>
      <c r="U18" s="86"/>
      <c r="W18" s="49">
        <v>1.1000000000000001</v>
      </c>
      <c r="X18" s="49"/>
      <c r="Y18" s="49">
        <v>1.1000000000000001</v>
      </c>
      <c r="Z18" s="49" t="s">
        <v>25</v>
      </c>
      <c r="AA18" s="49" t="s">
        <v>26</v>
      </c>
      <c r="AB18" s="49" t="s">
        <v>26</v>
      </c>
      <c r="AC18" s="49" t="s">
        <v>26</v>
      </c>
      <c r="AD18" s="49" t="s">
        <v>27</v>
      </c>
      <c r="AE18" s="49" t="s">
        <v>28</v>
      </c>
      <c r="AF18" s="49" t="s">
        <v>28</v>
      </c>
      <c r="AG18" s="49" t="s">
        <v>28</v>
      </c>
      <c r="AH18" s="49" t="s">
        <v>28</v>
      </c>
      <c r="AI18" s="49" t="s">
        <v>28</v>
      </c>
      <c r="AJ18" s="49" t="s">
        <v>28</v>
      </c>
      <c r="AK18" s="49"/>
      <c r="AL18" s="49"/>
      <c r="AM18" s="49"/>
      <c r="AN18" s="49"/>
      <c r="AO18" s="49">
        <f t="shared" ref="AO18:AO20" si="3">IF(F18&amp;G18&amp;H18&amp;I18&amp;J18&amp;K18&amp;L18&amp;M18&amp;N18&amp;O18&amp;P18&amp;Q18&amp;R18&amp;S18="",0,1)</f>
        <v>0</v>
      </c>
    </row>
    <row r="19" spans="1:41" ht="13" x14ac:dyDescent="0.35">
      <c r="A19" s="27" t="s">
        <v>41</v>
      </c>
      <c r="B19" s="87"/>
      <c r="C19" s="88" t="s">
        <v>42</v>
      </c>
      <c r="D19" s="89">
        <v>1</v>
      </c>
      <c r="E19" s="59"/>
      <c r="F19" s="90"/>
      <c r="G19" s="90"/>
      <c r="H19" s="91"/>
      <c r="I19" s="61"/>
      <c r="J19" s="92"/>
      <c r="K19" s="93"/>
      <c r="L19" s="93"/>
      <c r="M19" s="85"/>
      <c r="N19" s="85"/>
      <c r="O19" s="85"/>
      <c r="P19" s="63" t="str">
        <f t="shared" si="1"/>
        <v/>
      </c>
      <c r="Q19" s="63" t="str">
        <f t="shared" si="1"/>
        <v/>
      </c>
      <c r="R19" s="63" t="str">
        <f t="shared" si="1"/>
        <v/>
      </c>
      <c r="S19" s="64" t="str">
        <f t="shared" si="2"/>
        <v/>
      </c>
      <c r="U19" s="86"/>
      <c r="W19" s="49">
        <v>1.1000000000000001</v>
      </c>
      <c r="X19" s="49"/>
      <c r="Y19" s="49">
        <v>1.1000000000000001</v>
      </c>
      <c r="Z19" s="49" t="s">
        <v>25</v>
      </c>
      <c r="AA19" s="49" t="s">
        <v>26</v>
      </c>
      <c r="AB19" s="49" t="s">
        <v>26</v>
      </c>
      <c r="AC19" s="49" t="s">
        <v>26</v>
      </c>
      <c r="AD19" s="49" t="s">
        <v>27</v>
      </c>
      <c r="AE19" s="49" t="s">
        <v>28</v>
      </c>
      <c r="AF19" s="49" t="s">
        <v>28</v>
      </c>
      <c r="AG19" s="49" t="s">
        <v>28</v>
      </c>
      <c r="AH19" s="49" t="s">
        <v>28</v>
      </c>
      <c r="AI19" s="49" t="s">
        <v>28</v>
      </c>
      <c r="AJ19" s="49" t="s">
        <v>28</v>
      </c>
      <c r="AK19" s="49"/>
      <c r="AL19" s="49"/>
      <c r="AM19" s="49"/>
      <c r="AN19" s="49"/>
      <c r="AO19" s="49">
        <f t="shared" si="3"/>
        <v>0</v>
      </c>
    </row>
    <row r="20" spans="1:41" ht="24" customHeight="1" thickBot="1" x14ac:dyDescent="0.4">
      <c r="A20" s="27" t="s">
        <v>43</v>
      </c>
      <c r="B20" s="87"/>
      <c r="C20" s="88" t="s">
        <v>44</v>
      </c>
      <c r="D20" s="89">
        <v>1</v>
      </c>
      <c r="E20" s="59"/>
      <c r="F20" s="90"/>
      <c r="G20" s="90"/>
      <c r="H20" s="91"/>
      <c r="I20" s="61"/>
      <c r="J20" s="92"/>
      <c r="K20" s="93"/>
      <c r="L20" s="93"/>
      <c r="M20" s="94"/>
      <c r="N20" s="94"/>
      <c r="O20" s="94"/>
      <c r="P20" s="63" t="str">
        <f t="shared" si="1"/>
        <v/>
      </c>
      <c r="Q20" s="63" t="str">
        <f t="shared" si="1"/>
        <v/>
      </c>
      <c r="R20" s="63" t="str">
        <f t="shared" si="1"/>
        <v/>
      </c>
      <c r="S20" s="64" t="str">
        <f t="shared" si="2"/>
        <v/>
      </c>
      <c r="U20" s="86"/>
      <c r="W20" s="49">
        <v>1.1000000000000001</v>
      </c>
      <c r="X20" s="49"/>
      <c r="Y20" s="49">
        <v>1.1000000000000001</v>
      </c>
      <c r="Z20" s="49" t="s">
        <v>25</v>
      </c>
      <c r="AA20" s="49" t="s">
        <v>26</v>
      </c>
      <c r="AB20" s="49" t="s">
        <v>26</v>
      </c>
      <c r="AC20" s="49" t="s">
        <v>26</v>
      </c>
      <c r="AD20" s="49" t="s">
        <v>27</v>
      </c>
      <c r="AE20" s="49" t="s">
        <v>28</v>
      </c>
      <c r="AF20" s="49" t="s">
        <v>28</v>
      </c>
      <c r="AG20" s="49" t="s">
        <v>28</v>
      </c>
      <c r="AH20" s="49" t="s">
        <v>28</v>
      </c>
      <c r="AI20" s="49" t="s">
        <v>28</v>
      </c>
      <c r="AJ20" s="49" t="s">
        <v>28</v>
      </c>
      <c r="AK20" s="49"/>
      <c r="AL20" s="49"/>
      <c r="AM20" s="49"/>
      <c r="AN20" s="49"/>
      <c r="AO20" s="49">
        <f t="shared" si="3"/>
        <v>0</v>
      </c>
    </row>
    <row r="21" spans="1:41" ht="24" customHeight="1" thickBot="1" x14ac:dyDescent="0.3">
      <c r="B21" s="95"/>
      <c r="C21" s="95"/>
      <c r="D21" s="95"/>
      <c r="E21" s="96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45" t="s">
        <v>45</v>
      </c>
      <c r="Q21" s="45"/>
      <c r="R21" s="45"/>
      <c r="S21" s="46">
        <f>IF(SUM(Total1,Total2)&lt;&gt;0, SUM(Total2)/SUM(Total1,Total2), 0)</f>
        <v>2.1201049547218624E-2</v>
      </c>
      <c r="U21" s="86"/>
      <c r="AN21" s="49"/>
    </row>
    <row r="22" spans="1:41" ht="24" customHeight="1" x14ac:dyDescent="0.35">
      <c r="U22" s="97"/>
    </row>
    <row r="23" spans="1:41" ht="46.5" customHeight="1" x14ac:dyDescent="0.35">
      <c r="B23" s="98"/>
      <c r="C23" s="99"/>
      <c r="D23" s="100"/>
      <c r="E23" s="101" t="s">
        <v>20</v>
      </c>
      <c r="F23" s="102" t="s">
        <v>10</v>
      </c>
      <c r="G23" s="102" t="s">
        <v>11</v>
      </c>
      <c r="H23" s="102" t="s">
        <v>12</v>
      </c>
      <c r="I23" s="103" t="s">
        <v>5</v>
      </c>
      <c r="J23" s="104" t="s">
        <v>10</v>
      </c>
      <c r="K23" s="26" t="s">
        <v>11</v>
      </c>
      <c r="L23" s="26" t="s">
        <v>12</v>
      </c>
      <c r="M23" s="105" t="s">
        <v>32</v>
      </c>
      <c r="N23" s="106"/>
      <c r="O23" s="107"/>
      <c r="P23" s="25" t="s">
        <v>10</v>
      </c>
      <c r="Q23" s="25" t="s">
        <v>11</v>
      </c>
      <c r="R23" s="25" t="s">
        <v>12</v>
      </c>
      <c r="S23" s="25" t="s">
        <v>13</v>
      </c>
      <c r="U23" s="108" t="s">
        <v>18</v>
      </c>
    </row>
    <row r="24" spans="1:41" ht="24" customHeight="1" x14ac:dyDescent="0.3">
      <c r="A24" s="27" t="s">
        <v>46</v>
      </c>
      <c r="B24" s="109" t="s">
        <v>47</v>
      </c>
      <c r="C24" s="110"/>
      <c r="D24" s="80">
        <v>1</v>
      </c>
      <c r="E24" s="59" t="s">
        <v>48</v>
      </c>
      <c r="F24" s="111"/>
      <c r="G24" s="60">
        <v>3.8</v>
      </c>
      <c r="H24" s="112"/>
      <c r="I24" s="61" t="s">
        <v>24</v>
      </c>
      <c r="J24" s="113"/>
      <c r="K24" s="62">
        <v>190911</v>
      </c>
      <c r="L24" s="114"/>
      <c r="M24" s="85"/>
      <c r="N24" s="85"/>
      <c r="O24" s="85"/>
      <c r="P24" s="115"/>
      <c r="Q24" s="63">
        <f>IF(AND(G24="",K24="",N24=""),"",G24*(K24+N24))</f>
        <v>725461.79999999993</v>
      </c>
      <c r="R24" s="115"/>
      <c r="S24" s="64">
        <f>IF(AND(P24="",Q24="",R24=""),"",SUM(P24:R24))</f>
        <v>725461.79999999993</v>
      </c>
      <c r="U24" s="86"/>
      <c r="W24" s="49">
        <v>1.1000000000000001</v>
      </c>
      <c r="X24" s="49"/>
      <c r="Y24" s="49">
        <v>1.1000000000000001</v>
      </c>
      <c r="Z24" s="49" t="s">
        <v>25</v>
      </c>
      <c r="AA24" s="49" t="s">
        <v>26</v>
      </c>
      <c r="AB24" s="49" t="s">
        <v>26</v>
      </c>
      <c r="AC24" s="49" t="s">
        <v>26</v>
      </c>
      <c r="AD24" s="49" t="s">
        <v>27</v>
      </c>
      <c r="AE24" s="49" t="s">
        <v>28</v>
      </c>
      <c r="AF24" s="49" t="s">
        <v>28</v>
      </c>
      <c r="AG24" s="49" t="s">
        <v>28</v>
      </c>
      <c r="AH24" s="49" t="s">
        <v>28</v>
      </c>
      <c r="AI24" s="49" t="s">
        <v>28</v>
      </c>
      <c r="AJ24" s="49" t="s">
        <v>28</v>
      </c>
      <c r="AK24" s="49"/>
      <c r="AL24" s="49"/>
      <c r="AM24" s="49"/>
      <c r="AN24" s="49"/>
      <c r="AO24" s="49">
        <f t="shared" ref="AO24:AO25" si="4">IF(F24&amp;G24&amp;H24&amp;I24&amp;J24&amp;K24&amp;L24&amp;M24&amp;N24&amp;O24&amp;P24&amp;Q24&amp;R24&amp;S24="",0,1)</f>
        <v>1</v>
      </c>
    </row>
    <row r="25" spans="1:41" ht="24" customHeight="1" thickBot="1" x14ac:dyDescent="0.35">
      <c r="A25" s="27" t="s">
        <v>49</v>
      </c>
      <c r="B25" s="109" t="s">
        <v>50</v>
      </c>
      <c r="C25" s="110"/>
      <c r="D25" s="58">
        <v>1</v>
      </c>
      <c r="E25" s="59"/>
      <c r="F25" s="90"/>
      <c r="G25" s="90"/>
      <c r="H25" s="91"/>
      <c r="I25" s="116"/>
      <c r="J25" s="117"/>
      <c r="K25" s="118"/>
      <c r="L25" s="117"/>
      <c r="M25" s="85"/>
      <c r="N25" s="85"/>
      <c r="O25" s="85"/>
      <c r="P25" s="63" t="str">
        <f>IF(AND(F25="",J25="",M25=""),"",F25*(J25+M25))</f>
        <v/>
      </c>
      <c r="Q25" s="63" t="str">
        <f>IF(AND(G25="",K25="",N25=""),"",G25*(K25+N25))</f>
        <v/>
      </c>
      <c r="R25" s="63" t="str">
        <f>IF(AND(H25="",L25="",O25=""),"",H25*(L25+O25))</f>
        <v/>
      </c>
      <c r="S25" s="119" t="str">
        <f>IF(AND(P25="",Q25="",R25=""),"",SUM(P25:R25))</f>
        <v/>
      </c>
      <c r="U25" s="86"/>
      <c r="W25" s="49">
        <v>1.1000000000000001</v>
      </c>
      <c r="X25" s="49"/>
      <c r="Y25" s="49">
        <v>1.1000000000000001</v>
      </c>
      <c r="Z25" s="49" t="s">
        <v>25</v>
      </c>
      <c r="AA25" s="49" t="s">
        <v>26</v>
      </c>
      <c r="AB25" s="49" t="s">
        <v>26</v>
      </c>
      <c r="AC25" s="49" t="s">
        <v>26</v>
      </c>
      <c r="AD25" s="49" t="s">
        <v>27</v>
      </c>
      <c r="AE25" s="49" t="s">
        <v>28</v>
      </c>
      <c r="AF25" s="49" t="s">
        <v>28</v>
      </c>
      <c r="AG25" s="49" t="s">
        <v>28</v>
      </c>
      <c r="AH25" s="49" t="s">
        <v>28</v>
      </c>
      <c r="AI25" s="49" t="s">
        <v>28</v>
      </c>
      <c r="AJ25" s="49" t="s">
        <v>28</v>
      </c>
      <c r="AK25" s="49"/>
      <c r="AL25" s="49"/>
      <c r="AM25" s="49"/>
      <c r="AN25" s="49"/>
      <c r="AO25" s="49">
        <f t="shared" si="4"/>
        <v>0</v>
      </c>
    </row>
    <row r="26" spans="1:41" ht="24" customHeight="1" thickBot="1" x14ac:dyDescent="0.4">
      <c r="B26" s="120"/>
      <c r="C26" s="121" t="s">
        <v>51</v>
      </c>
      <c r="D26" s="120"/>
      <c r="E26" s="122" t="s">
        <v>3</v>
      </c>
      <c r="F26" s="120"/>
      <c r="G26" s="120"/>
      <c r="H26" s="120"/>
      <c r="I26" s="123"/>
      <c r="J26" s="120"/>
      <c r="K26" s="120"/>
      <c r="L26" s="120"/>
      <c r="M26" s="120"/>
      <c r="N26" s="120"/>
      <c r="O26" s="120"/>
      <c r="P26" s="120"/>
      <c r="Q26" s="120"/>
      <c r="R26" s="124" t="s">
        <v>52</v>
      </c>
      <c r="S26" s="125">
        <f>SUM(Total1)+SUM(Total2)+SUM(Total3)</f>
        <v>10935395.960000001</v>
      </c>
      <c r="U26" s="65"/>
      <c r="AN26" s="49"/>
    </row>
    <row r="27" spans="1:41" ht="24" customHeight="1" x14ac:dyDescent="0.35"/>
    <row r="28" spans="1:41" ht="24" customHeight="1" x14ac:dyDescent="0.35">
      <c r="B28" s="50" t="s">
        <v>53</v>
      </c>
      <c r="C28" s="51"/>
      <c r="D28" s="9"/>
      <c r="E28" s="10" t="s">
        <v>20</v>
      </c>
      <c r="F28" s="11" t="s">
        <v>4</v>
      </c>
      <c r="G28" s="12"/>
      <c r="H28" s="13"/>
      <c r="I28" s="9" t="s">
        <v>5</v>
      </c>
      <c r="J28" s="14" t="s">
        <v>54</v>
      </c>
      <c r="K28" s="15"/>
      <c r="L28" s="16"/>
      <c r="M28" s="126"/>
      <c r="N28" s="104"/>
      <c r="O28" s="127"/>
      <c r="P28" s="11" t="s">
        <v>8</v>
      </c>
      <c r="Q28" s="12"/>
      <c r="R28" s="12"/>
      <c r="S28" s="13"/>
      <c r="U28" s="52" t="s">
        <v>18</v>
      </c>
    </row>
    <row r="29" spans="1:41" ht="38.25" customHeight="1" x14ac:dyDescent="0.35">
      <c r="B29" s="128"/>
      <c r="C29" s="129"/>
      <c r="D29" s="23"/>
      <c r="E29" s="24"/>
      <c r="F29" s="25" t="s">
        <v>10</v>
      </c>
      <c r="G29" s="25" t="s">
        <v>11</v>
      </c>
      <c r="H29" s="25" t="s">
        <v>12</v>
      </c>
      <c r="I29" s="23"/>
      <c r="J29" s="26" t="s">
        <v>10</v>
      </c>
      <c r="K29" s="26" t="s">
        <v>11</v>
      </c>
      <c r="L29" s="26" t="s">
        <v>12</v>
      </c>
      <c r="M29" s="105" t="s">
        <v>32</v>
      </c>
      <c r="N29" s="106"/>
      <c r="O29" s="107"/>
      <c r="P29" s="126" t="s">
        <v>10</v>
      </c>
      <c r="Q29" s="104" t="s">
        <v>11</v>
      </c>
      <c r="R29" s="104" t="s">
        <v>12</v>
      </c>
      <c r="S29" s="130" t="s">
        <v>13</v>
      </c>
      <c r="U29" s="55"/>
    </row>
    <row r="30" spans="1:41" ht="24" customHeight="1" x14ac:dyDescent="0.3">
      <c r="A30" s="27" t="s">
        <v>55</v>
      </c>
      <c r="B30" s="131" t="s">
        <v>56</v>
      </c>
      <c r="C30" s="132"/>
      <c r="D30" s="133">
        <v>1</v>
      </c>
      <c r="E30" s="134" t="s">
        <v>57</v>
      </c>
      <c r="F30" s="135">
        <v>6.51</v>
      </c>
      <c r="G30" s="135">
        <v>6.51</v>
      </c>
      <c r="H30" s="135">
        <v>6.51</v>
      </c>
      <c r="I30" s="136" t="s">
        <v>24</v>
      </c>
      <c r="J30" s="137">
        <v>146054</v>
      </c>
      <c r="K30" s="138">
        <v>38880</v>
      </c>
      <c r="L30" s="137">
        <v>2085</v>
      </c>
      <c r="M30" s="139"/>
      <c r="N30" s="139"/>
      <c r="O30" s="139"/>
      <c r="P30" s="140">
        <f>IF(AND(F30="",J30="",K30=""),"",F30*J30)</f>
        <v>950811.53999999992</v>
      </c>
      <c r="Q30" s="140">
        <f>IF(AND(G30="",K30="",L30=""),"",G30*K30)</f>
        <v>253108.8</v>
      </c>
      <c r="R30" s="63">
        <f>IF(AND(H30="",L30="",O30=""),"",H30*(L30+O30))</f>
        <v>13573.35</v>
      </c>
      <c r="S30" s="64">
        <f>IF(AND(P30="",Q30="",R30=""),"",SUM(P30:R30))</f>
        <v>1217493.69</v>
      </c>
      <c r="U30" s="86"/>
      <c r="W30" s="49">
        <v>1.1000000000000001</v>
      </c>
      <c r="X30" s="49"/>
      <c r="Y30" s="49">
        <v>1.1000000000000001</v>
      </c>
      <c r="Z30" s="49" t="s">
        <v>25</v>
      </c>
      <c r="AA30" s="49" t="s">
        <v>26</v>
      </c>
      <c r="AB30" s="49" t="s">
        <v>26</v>
      </c>
      <c r="AC30" s="49" t="s">
        <v>26</v>
      </c>
      <c r="AD30" s="49" t="s">
        <v>27</v>
      </c>
      <c r="AE30" s="49" t="s">
        <v>28</v>
      </c>
      <c r="AF30" s="49" t="s">
        <v>28</v>
      </c>
      <c r="AG30" s="49" t="s">
        <v>28</v>
      </c>
      <c r="AH30" s="49" t="s">
        <v>28</v>
      </c>
      <c r="AI30" s="49" t="s">
        <v>28</v>
      </c>
      <c r="AJ30" s="49" t="s">
        <v>28</v>
      </c>
      <c r="AK30" s="49"/>
      <c r="AL30" s="49"/>
      <c r="AM30" s="49"/>
      <c r="AN30" s="49"/>
      <c r="AO30" s="49">
        <f t="shared" ref="AO30:AO33" si="5">IF(F30&amp;G30&amp;H30&amp;I30&amp;J30&amp;K30&amp;L30&amp;M30&amp;N30&amp;O30&amp;P30&amp;Q30&amp;R30&amp;S30="",0,1)</f>
        <v>1</v>
      </c>
    </row>
    <row r="31" spans="1:41" ht="26" customHeight="1" x14ac:dyDescent="0.3">
      <c r="B31" s="141" t="s">
        <v>58</v>
      </c>
      <c r="C31" s="142"/>
      <c r="D31" s="143"/>
      <c r="E31" s="144"/>
      <c r="F31" s="145"/>
      <c r="G31" s="145"/>
      <c r="H31" s="145"/>
      <c r="I31" s="146"/>
      <c r="J31" s="147"/>
      <c r="K31" s="147"/>
      <c r="L31" s="147"/>
      <c r="M31" s="147"/>
      <c r="N31" s="147"/>
      <c r="O31" s="147"/>
      <c r="P31" s="148"/>
      <c r="Q31" s="148"/>
      <c r="R31" s="148"/>
      <c r="S31" s="148"/>
      <c r="U31" s="86"/>
    </row>
    <row r="32" spans="1:41" ht="24" customHeight="1" x14ac:dyDescent="0.35">
      <c r="A32" s="27" t="s">
        <v>59</v>
      </c>
      <c r="B32" s="149"/>
      <c r="C32" s="79" t="s">
        <v>60</v>
      </c>
      <c r="D32" s="80">
        <v>1</v>
      </c>
      <c r="E32" s="150"/>
      <c r="F32" s="151"/>
      <c r="G32" s="151"/>
      <c r="H32" s="151"/>
      <c r="I32" s="152"/>
      <c r="J32" s="153"/>
      <c r="K32" s="154"/>
      <c r="L32" s="153"/>
      <c r="M32" s="155"/>
      <c r="N32" s="155"/>
      <c r="O32" s="155"/>
      <c r="P32" s="156" t="str">
        <f>IF(AND(F32="",J32="",K32=""),"",F32*J32)</f>
        <v/>
      </c>
      <c r="Q32" s="156" t="str">
        <f>IF(AND(G32="",K32="",L32=""),"",(G32*K32))</f>
        <v/>
      </c>
      <c r="R32" s="156" t="str">
        <f>IF(AND(H32="",L32="",O32=""),"",(H32*L32))</f>
        <v/>
      </c>
      <c r="S32" s="64" t="str">
        <f>IF(AND(P32="",Q32="",R32=""),"",SUM(P32:R32))</f>
        <v/>
      </c>
      <c r="U32" s="86"/>
      <c r="W32" s="49">
        <v>1.1000000000000001</v>
      </c>
      <c r="X32" s="49"/>
      <c r="Y32" s="49">
        <v>1.1000000000000001</v>
      </c>
      <c r="Z32" s="49" t="s">
        <v>25</v>
      </c>
      <c r="AA32" s="49" t="s">
        <v>26</v>
      </c>
      <c r="AB32" s="49" t="s">
        <v>26</v>
      </c>
      <c r="AC32" s="49" t="s">
        <v>26</v>
      </c>
      <c r="AD32" s="49" t="s">
        <v>27</v>
      </c>
      <c r="AE32" s="49" t="s">
        <v>28</v>
      </c>
      <c r="AF32" s="49" t="s">
        <v>28</v>
      </c>
      <c r="AG32" s="49" t="s">
        <v>28</v>
      </c>
      <c r="AH32" s="49" t="s">
        <v>28</v>
      </c>
      <c r="AI32" s="49" t="s">
        <v>28</v>
      </c>
      <c r="AJ32" s="49" t="s">
        <v>28</v>
      </c>
      <c r="AK32" s="49"/>
      <c r="AL32" s="49"/>
      <c r="AM32" s="49"/>
      <c r="AN32" s="49"/>
      <c r="AO32" s="49">
        <f t="shared" si="5"/>
        <v>0</v>
      </c>
    </row>
    <row r="33" spans="1:41" ht="13.5" thickBot="1" x14ac:dyDescent="0.4">
      <c r="A33" s="27" t="s">
        <v>61</v>
      </c>
      <c r="B33" s="149"/>
      <c r="C33" s="88" t="s">
        <v>62</v>
      </c>
      <c r="D33" s="89">
        <v>1</v>
      </c>
      <c r="E33" s="59"/>
      <c r="F33" s="91"/>
      <c r="G33" s="91"/>
      <c r="H33" s="91"/>
      <c r="I33" s="116"/>
      <c r="J33" s="117"/>
      <c r="K33" s="157"/>
      <c r="L33" s="117"/>
      <c r="M33" s="158"/>
      <c r="N33" s="158"/>
      <c r="O33" s="158"/>
      <c r="P33" s="63" t="str">
        <f>IF(AND(F33="",J33="",K33=""),"",F33*J33)</f>
        <v/>
      </c>
      <c r="Q33" s="63" t="str">
        <f>IF(AND(G33="",K33="",L33=""),"",(G33*K33))</f>
        <v/>
      </c>
      <c r="R33" s="63" t="str">
        <f>IF(AND(H33="",L33="",O33=""),"",(H33*L33))</f>
        <v/>
      </c>
      <c r="S33" s="119" t="str">
        <f>IF(AND(P33="",Q33="",R33=""),"",SUM(P33:R33))</f>
        <v/>
      </c>
      <c r="U33" s="86"/>
      <c r="W33" s="49">
        <v>1.1000000000000001</v>
      </c>
      <c r="X33" s="49"/>
      <c r="Y33" s="49">
        <v>1.1000000000000001</v>
      </c>
      <c r="Z33" s="49" t="s">
        <v>25</v>
      </c>
      <c r="AA33" s="49" t="s">
        <v>26</v>
      </c>
      <c r="AB33" s="49" t="s">
        <v>26</v>
      </c>
      <c r="AC33" s="49" t="s">
        <v>26</v>
      </c>
      <c r="AD33" s="49" t="s">
        <v>27</v>
      </c>
      <c r="AE33" s="49" t="s">
        <v>28</v>
      </c>
      <c r="AF33" s="49" t="s">
        <v>28</v>
      </c>
      <c r="AG33" s="49" t="s">
        <v>28</v>
      </c>
      <c r="AH33" s="49" t="s">
        <v>28</v>
      </c>
      <c r="AI33" s="49" t="s">
        <v>28</v>
      </c>
      <c r="AJ33" s="49" t="s">
        <v>28</v>
      </c>
      <c r="AK33" s="49"/>
      <c r="AL33" s="49"/>
      <c r="AM33" s="49"/>
      <c r="AN33" s="49"/>
      <c r="AO33" s="49">
        <f t="shared" si="5"/>
        <v>0</v>
      </c>
    </row>
    <row r="34" spans="1:41" ht="24" customHeight="1" thickBot="1" x14ac:dyDescent="0.4">
      <c r="B34" s="159"/>
      <c r="C34" s="159"/>
      <c r="D34" s="159"/>
      <c r="E34" s="160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 t="s">
        <v>63</v>
      </c>
      <c r="S34" s="125">
        <f>SUM(S29:S33)</f>
        <v>1217493.69</v>
      </c>
      <c r="U34" s="65"/>
      <c r="AN34" s="49">
        <v>1015</v>
      </c>
    </row>
    <row r="35" spans="1:41" ht="24" customHeight="1" x14ac:dyDescent="0.35"/>
    <row r="36" spans="1:41" ht="24" customHeight="1" x14ac:dyDescent="0.35">
      <c r="B36" s="50" t="s">
        <v>64</v>
      </c>
      <c r="C36" s="51"/>
      <c r="D36" s="161" t="s">
        <v>20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3"/>
      <c r="P36" s="164" t="s">
        <v>65</v>
      </c>
      <c r="Q36" s="165"/>
      <c r="R36" s="165"/>
      <c r="S36" s="166"/>
      <c r="U36" s="52" t="s">
        <v>18</v>
      </c>
    </row>
    <row r="37" spans="1:41" ht="45" customHeight="1" x14ac:dyDescent="0.35">
      <c r="B37" s="128"/>
      <c r="C37" s="129"/>
      <c r="D37" s="167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9"/>
      <c r="P37" s="170" t="s">
        <v>10</v>
      </c>
      <c r="Q37" s="102" t="s">
        <v>11</v>
      </c>
      <c r="R37" s="102" t="s">
        <v>12</v>
      </c>
      <c r="S37" s="171" t="s">
        <v>13</v>
      </c>
      <c r="U37" s="55"/>
    </row>
    <row r="38" spans="1:41" ht="24" customHeight="1" x14ac:dyDescent="0.35">
      <c r="B38" s="172" t="s">
        <v>66</v>
      </c>
      <c r="C38" s="173"/>
      <c r="D38" s="174"/>
      <c r="E38" s="175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6"/>
      <c r="Q38" s="176"/>
      <c r="R38" s="176"/>
      <c r="S38" s="177"/>
      <c r="U38" s="77"/>
    </row>
    <row r="39" spans="1:41" ht="13" x14ac:dyDescent="0.35">
      <c r="A39" s="27" t="s">
        <v>67</v>
      </c>
      <c r="B39" s="178"/>
      <c r="C39" s="179" t="s">
        <v>68</v>
      </c>
      <c r="D39" s="180">
        <v>1</v>
      </c>
      <c r="E39" s="181" t="s">
        <v>69</v>
      </c>
      <c r="F39" s="182"/>
      <c r="G39" s="182"/>
      <c r="H39" s="182"/>
      <c r="I39" s="183"/>
      <c r="J39" s="184"/>
      <c r="K39" s="184"/>
      <c r="L39" s="184"/>
      <c r="M39" s="184"/>
      <c r="N39" s="184"/>
      <c r="O39" s="185"/>
      <c r="P39" s="186">
        <v>25000</v>
      </c>
      <c r="Q39" s="186">
        <v>12500</v>
      </c>
      <c r="R39" s="186">
        <v>12500</v>
      </c>
      <c r="S39" s="64">
        <f>IF(AND(P39="",Q39="",R39=""),"",SUM(P39:R39))</f>
        <v>50000</v>
      </c>
      <c r="U39" s="86"/>
      <c r="W39" s="49">
        <v>1.1000000000000001</v>
      </c>
      <c r="X39" s="49"/>
      <c r="Y39" s="49">
        <v>1.1000000000000001</v>
      </c>
      <c r="Z39" s="187" t="s">
        <v>70</v>
      </c>
      <c r="AA39" s="188"/>
      <c r="AB39" s="188"/>
      <c r="AC39" s="188"/>
      <c r="AD39" s="188"/>
      <c r="AE39" s="188"/>
      <c r="AF39" s="188"/>
      <c r="AG39" s="188"/>
      <c r="AH39" s="188"/>
      <c r="AI39" s="188"/>
      <c r="AJ39" s="189"/>
      <c r="AK39" s="49"/>
      <c r="AL39" s="49"/>
      <c r="AM39" s="49"/>
      <c r="AN39" s="49"/>
      <c r="AO39" s="49">
        <f t="shared" ref="AO39:AO40" si="6">IF(F39&amp;G39&amp;H39&amp;I39&amp;J39&amp;K39&amp;L39&amp;M39&amp;N39&amp;O39&amp;P39&amp;Q39&amp;R39&amp;S39="",0,1)</f>
        <v>1</v>
      </c>
    </row>
    <row r="40" spans="1:41" ht="26" x14ac:dyDescent="0.35">
      <c r="A40" s="27" t="s">
        <v>71</v>
      </c>
      <c r="B40" s="178"/>
      <c r="C40" s="190" t="s">
        <v>72</v>
      </c>
      <c r="D40" s="191">
        <v>1</v>
      </c>
      <c r="E40" s="181" t="s">
        <v>69</v>
      </c>
      <c r="F40" s="182"/>
      <c r="G40" s="182"/>
      <c r="H40" s="182"/>
      <c r="I40" s="183"/>
      <c r="J40" s="184"/>
      <c r="K40" s="184"/>
      <c r="L40" s="184"/>
      <c r="M40" s="184"/>
      <c r="N40" s="184"/>
      <c r="O40" s="185"/>
      <c r="P40" s="192">
        <v>150000</v>
      </c>
      <c r="Q40" s="192">
        <v>50000</v>
      </c>
      <c r="R40" s="192">
        <v>50000</v>
      </c>
      <c r="S40" s="64">
        <f>IF(AND(P40="",Q40="",R40=""),"",SUM(P40:R40))</f>
        <v>250000</v>
      </c>
      <c r="U40" s="86"/>
      <c r="W40" s="49">
        <v>1.1000000000000001</v>
      </c>
      <c r="X40" s="49"/>
      <c r="Y40" s="49">
        <v>1.1000000000000001</v>
      </c>
      <c r="Z40" s="187" t="s">
        <v>70</v>
      </c>
      <c r="AA40" s="188"/>
      <c r="AB40" s="188"/>
      <c r="AC40" s="188"/>
      <c r="AD40" s="188"/>
      <c r="AE40" s="188"/>
      <c r="AF40" s="188"/>
      <c r="AG40" s="188"/>
      <c r="AH40" s="188"/>
      <c r="AI40" s="188"/>
      <c r="AJ40" s="189"/>
      <c r="AK40" s="49"/>
      <c r="AL40" s="49"/>
      <c r="AM40" s="49"/>
      <c r="AN40" s="49"/>
      <c r="AO40" s="49">
        <f t="shared" si="6"/>
        <v>1</v>
      </c>
    </row>
    <row r="41" spans="1:41" ht="24" customHeight="1" x14ac:dyDescent="0.35">
      <c r="B41" s="172" t="s">
        <v>73</v>
      </c>
      <c r="C41" s="193"/>
      <c r="D41" s="194"/>
      <c r="E41" s="195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7"/>
      <c r="Q41" s="197"/>
      <c r="R41" s="197"/>
      <c r="S41" s="198"/>
      <c r="U41" s="86"/>
    </row>
    <row r="42" spans="1:41" ht="13" x14ac:dyDescent="0.35">
      <c r="A42" s="27" t="s">
        <v>74</v>
      </c>
      <c r="B42" s="178"/>
      <c r="C42" s="179" t="s">
        <v>75</v>
      </c>
      <c r="D42" s="180">
        <v>1</v>
      </c>
      <c r="E42" s="181"/>
      <c r="F42" s="182"/>
      <c r="G42" s="182"/>
      <c r="H42" s="182"/>
      <c r="I42" s="183"/>
      <c r="J42" s="184"/>
      <c r="K42" s="184"/>
      <c r="L42" s="184"/>
      <c r="M42" s="184"/>
      <c r="N42" s="184"/>
      <c r="O42" s="185"/>
      <c r="P42" s="199"/>
      <c r="Q42" s="199"/>
      <c r="R42" s="199"/>
      <c r="S42" s="64" t="str">
        <f>IF(AND(P42="",Q42="",R42=""),"",SUM(P42:R42))</f>
        <v/>
      </c>
      <c r="U42" s="86"/>
      <c r="W42" s="49">
        <v>1.1000000000000001</v>
      </c>
      <c r="X42" s="49"/>
      <c r="Y42" s="49">
        <v>1.1000000000000001</v>
      </c>
      <c r="Z42" s="187" t="s">
        <v>70</v>
      </c>
      <c r="AA42" s="188"/>
      <c r="AB42" s="188"/>
      <c r="AC42" s="188"/>
      <c r="AD42" s="188"/>
      <c r="AE42" s="188"/>
      <c r="AF42" s="188"/>
      <c r="AG42" s="188"/>
      <c r="AH42" s="188"/>
      <c r="AI42" s="188"/>
      <c r="AJ42" s="189"/>
      <c r="AK42" s="49"/>
      <c r="AL42" s="49"/>
      <c r="AM42" s="49"/>
      <c r="AN42" s="49"/>
      <c r="AO42" s="49">
        <f t="shared" ref="AO42:AO43" si="7">IF(F42&amp;G42&amp;H42&amp;I42&amp;J42&amp;K42&amp;L42&amp;M42&amp;N42&amp;O42&amp;P42&amp;Q42&amp;R42&amp;S42="",0,1)</f>
        <v>0</v>
      </c>
    </row>
    <row r="43" spans="1:41" ht="26.5" thickBot="1" x14ac:dyDescent="0.4">
      <c r="A43" s="27" t="s">
        <v>76</v>
      </c>
      <c r="B43" s="178"/>
      <c r="C43" s="88" t="s">
        <v>77</v>
      </c>
      <c r="D43" s="200">
        <v>1</v>
      </c>
      <c r="E43" s="181"/>
      <c r="F43" s="182"/>
      <c r="G43" s="182"/>
      <c r="H43" s="182"/>
      <c r="I43" s="183"/>
      <c r="J43" s="184"/>
      <c r="K43" s="184"/>
      <c r="L43" s="184"/>
      <c r="M43" s="184"/>
      <c r="N43" s="184"/>
      <c r="O43" s="185"/>
      <c r="P43" s="201"/>
      <c r="Q43" s="201"/>
      <c r="R43" s="201"/>
      <c r="S43" s="64" t="str">
        <f>IF(AND(P43="",Q43="",R43=""),"",SUM(P43:R43))</f>
        <v/>
      </c>
      <c r="U43" s="86"/>
      <c r="W43" s="49">
        <v>1.1000000000000001</v>
      </c>
      <c r="X43" s="49"/>
      <c r="Y43" s="49">
        <v>1.1000000000000001</v>
      </c>
      <c r="Z43" s="187" t="s">
        <v>70</v>
      </c>
      <c r="AA43" s="188"/>
      <c r="AB43" s="188"/>
      <c r="AC43" s="188"/>
      <c r="AD43" s="188"/>
      <c r="AE43" s="188"/>
      <c r="AF43" s="188"/>
      <c r="AG43" s="188"/>
      <c r="AH43" s="188"/>
      <c r="AI43" s="188"/>
      <c r="AJ43" s="189"/>
      <c r="AK43" s="49"/>
      <c r="AL43" s="49"/>
      <c r="AM43" s="49"/>
      <c r="AN43" s="49"/>
      <c r="AO43" s="49">
        <f t="shared" si="7"/>
        <v>0</v>
      </c>
    </row>
    <row r="44" spans="1:41" ht="24" customHeight="1" thickBot="1" x14ac:dyDescent="0.4">
      <c r="B44" s="124"/>
      <c r="C44" s="124"/>
      <c r="D44" s="124"/>
      <c r="E44" s="160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 t="s">
        <v>78</v>
      </c>
      <c r="S44" s="125">
        <f>SUM(S38:S43)</f>
        <v>300000</v>
      </c>
      <c r="U44" s="65"/>
      <c r="AN44" s="49"/>
    </row>
    <row r="45" spans="1:41" ht="24" customHeight="1" x14ac:dyDescent="0.35"/>
    <row r="46" spans="1:41" ht="39.75" customHeight="1" x14ac:dyDescent="0.35">
      <c r="B46" s="50" t="s">
        <v>79</v>
      </c>
      <c r="C46" s="51"/>
      <c r="D46" s="202" t="s">
        <v>20</v>
      </c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4"/>
      <c r="P46" s="205" t="s">
        <v>65</v>
      </c>
      <c r="Q46" s="206"/>
      <c r="R46" s="99"/>
      <c r="S46" s="103" t="s">
        <v>80</v>
      </c>
      <c r="U46" s="108" t="s">
        <v>18</v>
      </c>
    </row>
    <row r="47" spans="1:41" ht="24" customHeight="1" x14ac:dyDescent="0.35">
      <c r="A47" s="27" t="s">
        <v>81</v>
      </c>
      <c r="B47" s="172" t="s">
        <v>82</v>
      </c>
      <c r="C47" s="207"/>
      <c r="D47" s="200">
        <v>1</v>
      </c>
      <c r="E47" s="181"/>
      <c r="F47" s="182"/>
      <c r="G47" s="182"/>
      <c r="H47" s="182"/>
      <c r="I47" s="208"/>
      <c r="J47" s="209"/>
      <c r="K47" s="209"/>
      <c r="L47" s="209"/>
      <c r="M47" s="209"/>
      <c r="N47" s="209"/>
      <c r="O47" s="210"/>
      <c r="P47" s="211"/>
      <c r="Q47" s="211"/>
      <c r="R47" s="211"/>
      <c r="S47" s="90"/>
      <c r="U47" s="86"/>
      <c r="W47" s="49"/>
      <c r="X47" s="49"/>
      <c r="Y47" s="49"/>
      <c r="Z47" s="187" t="s">
        <v>70</v>
      </c>
      <c r="AA47" s="188"/>
      <c r="AB47" s="188"/>
      <c r="AC47" s="188"/>
      <c r="AD47" s="188"/>
      <c r="AE47" s="188"/>
      <c r="AF47" s="188"/>
      <c r="AG47" s="188"/>
      <c r="AH47" s="188"/>
      <c r="AI47" s="188"/>
      <c r="AJ47" s="189"/>
      <c r="AK47" s="49"/>
      <c r="AL47" s="49"/>
      <c r="AM47" s="49"/>
      <c r="AN47" s="49">
        <v>1.3</v>
      </c>
      <c r="AO47" s="49">
        <f t="shared" ref="AO47:AO48" si="8">IF(F47&amp;G47&amp;H47&amp;I47&amp;J47&amp;K47&amp;L47&amp;M47&amp;N47&amp;O47&amp;P47&amp;Q47&amp;R47&amp;S47="",0,1)</f>
        <v>0</v>
      </c>
    </row>
    <row r="48" spans="1:41" ht="24" customHeight="1" x14ac:dyDescent="0.35">
      <c r="A48" s="27" t="s">
        <v>83</v>
      </c>
      <c r="B48" s="172" t="s">
        <v>84</v>
      </c>
      <c r="C48" s="207"/>
      <c r="D48" s="212">
        <v>1</v>
      </c>
      <c r="E48" s="181"/>
      <c r="F48" s="182"/>
      <c r="G48" s="182"/>
      <c r="H48" s="182"/>
      <c r="I48" s="208"/>
      <c r="J48" s="209"/>
      <c r="K48" s="209"/>
      <c r="L48" s="209"/>
      <c r="M48" s="209"/>
      <c r="N48" s="209"/>
      <c r="O48" s="210"/>
      <c r="P48" s="213"/>
      <c r="Q48" s="213"/>
      <c r="R48" s="213"/>
      <c r="S48" s="90"/>
      <c r="U48" s="86"/>
      <c r="W48" s="49"/>
      <c r="X48" s="49"/>
      <c r="Y48" s="49"/>
      <c r="Z48" s="187" t="s">
        <v>70</v>
      </c>
      <c r="AA48" s="188"/>
      <c r="AB48" s="188"/>
      <c r="AC48" s="188"/>
      <c r="AD48" s="188"/>
      <c r="AE48" s="188"/>
      <c r="AF48" s="188"/>
      <c r="AG48" s="188"/>
      <c r="AH48" s="188"/>
      <c r="AI48" s="188"/>
      <c r="AJ48" s="189"/>
      <c r="AK48" s="49"/>
      <c r="AL48" s="49"/>
      <c r="AM48" s="49"/>
      <c r="AN48" s="49">
        <v>1.3</v>
      </c>
      <c r="AO48" s="49">
        <f t="shared" si="8"/>
        <v>0</v>
      </c>
    </row>
    <row r="49" spans="1:41" ht="33.75" customHeight="1" x14ac:dyDescent="0.35">
      <c r="B49" s="50" t="s">
        <v>85</v>
      </c>
      <c r="C49" s="51"/>
      <c r="D49" s="202" t="s">
        <v>20</v>
      </c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4"/>
      <c r="P49" s="205" t="s">
        <v>65</v>
      </c>
      <c r="Q49" s="206"/>
      <c r="R49" s="99"/>
      <c r="S49" s="214" t="s">
        <v>80</v>
      </c>
      <c r="U49" s="108" t="s">
        <v>18</v>
      </c>
    </row>
    <row r="50" spans="1:41" ht="24" customHeight="1" x14ac:dyDescent="0.35">
      <c r="A50" s="27" t="s">
        <v>86</v>
      </c>
      <c r="B50" s="172" t="s">
        <v>82</v>
      </c>
      <c r="C50" s="207"/>
      <c r="D50" s="180">
        <v>1</v>
      </c>
      <c r="E50" s="181" t="s">
        <v>87</v>
      </c>
      <c r="F50" s="182"/>
      <c r="G50" s="182"/>
      <c r="H50" s="182"/>
      <c r="I50" s="208"/>
      <c r="J50" s="209"/>
      <c r="K50" s="209"/>
      <c r="L50" s="209"/>
      <c r="M50" s="209"/>
      <c r="N50" s="209"/>
      <c r="O50" s="210"/>
      <c r="P50" s="211"/>
      <c r="Q50" s="211"/>
      <c r="R50" s="211"/>
      <c r="S50" s="60">
        <v>738600</v>
      </c>
      <c r="U50" s="86"/>
      <c r="W50" s="49"/>
      <c r="X50" s="49"/>
      <c r="Y50" s="49"/>
      <c r="Z50" s="187" t="s">
        <v>70</v>
      </c>
      <c r="AA50" s="188"/>
      <c r="AB50" s="188"/>
      <c r="AC50" s="188"/>
      <c r="AD50" s="188"/>
      <c r="AE50" s="188"/>
      <c r="AF50" s="188"/>
      <c r="AG50" s="188"/>
      <c r="AH50" s="188"/>
      <c r="AI50" s="188"/>
      <c r="AJ50" s="189"/>
      <c r="AK50" s="49"/>
      <c r="AL50" s="49"/>
      <c r="AM50" s="49"/>
      <c r="AN50" s="49">
        <v>1.3</v>
      </c>
      <c r="AO50" s="49">
        <f t="shared" ref="AO50:AO51" si="9">IF(F50&amp;G50&amp;H50&amp;I50&amp;J50&amp;K50&amp;L50&amp;M50&amp;N50&amp;O50&amp;P50&amp;Q50&amp;R50&amp;S50="",0,1)</f>
        <v>1</v>
      </c>
    </row>
    <row r="51" spans="1:41" ht="24" customHeight="1" thickBot="1" x14ac:dyDescent="0.4">
      <c r="A51" s="27" t="s">
        <v>88</v>
      </c>
      <c r="B51" s="172" t="s">
        <v>84</v>
      </c>
      <c r="C51" s="207"/>
      <c r="D51" s="212">
        <v>1</v>
      </c>
      <c r="E51" s="181"/>
      <c r="F51" s="182"/>
      <c r="G51" s="182"/>
      <c r="H51" s="182"/>
      <c r="I51" s="208"/>
      <c r="J51" s="209"/>
      <c r="K51" s="209"/>
      <c r="L51" s="209"/>
      <c r="M51" s="209"/>
      <c r="N51" s="209"/>
      <c r="O51" s="210"/>
      <c r="P51" s="215"/>
      <c r="Q51" s="215"/>
      <c r="R51" s="216"/>
      <c r="S51" s="217"/>
      <c r="U51" s="86"/>
      <c r="W51" s="49"/>
      <c r="X51" s="49"/>
      <c r="Y51" s="49"/>
      <c r="Z51" s="187" t="s">
        <v>70</v>
      </c>
      <c r="AA51" s="188"/>
      <c r="AB51" s="188"/>
      <c r="AC51" s="188"/>
      <c r="AD51" s="188"/>
      <c r="AE51" s="188"/>
      <c r="AF51" s="188"/>
      <c r="AG51" s="188"/>
      <c r="AH51" s="188"/>
      <c r="AI51" s="188"/>
      <c r="AJ51" s="189"/>
      <c r="AK51" s="49"/>
      <c r="AL51" s="49"/>
      <c r="AM51" s="49"/>
      <c r="AN51" s="49">
        <v>1.3</v>
      </c>
      <c r="AO51" s="49">
        <f t="shared" si="9"/>
        <v>0</v>
      </c>
    </row>
    <row r="52" spans="1:41" ht="24" customHeight="1" thickBot="1" x14ac:dyDescent="0.4">
      <c r="B52" s="159"/>
      <c r="C52" s="159"/>
      <c r="D52" s="159"/>
      <c r="E52" s="160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 t="s">
        <v>89</v>
      </c>
      <c r="S52" s="125">
        <f>SUM(Total6, Total7)</f>
        <v>738600</v>
      </c>
      <c r="U52" s="86"/>
      <c r="AN52" s="49"/>
    </row>
    <row r="53" spans="1:41" s="6" customFormat="1" ht="24" customHeight="1" x14ac:dyDescent="0.35">
      <c r="A53" s="27"/>
      <c r="B53" s="28"/>
      <c r="C53" s="28"/>
      <c r="D53" s="28"/>
      <c r="E53" s="29"/>
      <c r="F53" s="28"/>
      <c r="G53" s="28"/>
      <c r="H53" s="28"/>
      <c r="I53" s="30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41" s="6" customFormat="1" ht="31.5" customHeight="1" x14ac:dyDescent="0.35">
      <c r="A54" s="27"/>
      <c r="B54" s="50" t="s">
        <v>90</v>
      </c>
      <c r="C54" s="51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20"/>
      <c r="P54" s="205" t="s">
        <v>65</v>
      </c>
      <c r="Q54" s="206"/>
      <c r="R54" s="99"/>
      <c r="S54" s="214" t="s">
        <v>80</v>
      </c>
      <c r="T54" s="28"/>
      <c r="U54" s="108" t="s">
        <v>18</v>
      </c>
    </row>
    <row r="55" spans="1:41" s="6" customFormat="1" ht="24" customHeight="1" thickBot="1" x14ac:dyDescent="0.4">
      <c r="A55" s="27" t="s">
        <v>91</v>
      </c>
      <c r="B55" s="172" t="s">
        <v>92</v>
      </c>
      <c r="C55" s="221"/>
      <c r="D55" s="222"/>
      <c r="E55" s="223"/>
      <c r="F55" s="222"/>
      <c r="G55" s="222"/>
      <c r="H55" s="222"/>
      <c r="I55" s="224"/>
      <c r="J55" s="222"/>
      <c r="K55" s="222"/>
      <c r="L55" s="222"/>
      <c r="M55" s="222"/>
      <c r="N55" s="222"/>
      <c r="O55" s="222"/>
      <c r="P55" s="225"/>
      <c r="Q55" s="226"/>
      <c r="R55" s="227"/>
      <c r="S55" s="228">
        <v>138692</v>
      </c>
      <c r="T55" s="28"/>
      <c r="U55" s="65"/>
      <c r="W55" s="49">
        <v>1.1000000000000001</v>
      </c>
      <c r="X55" s="49"/>
      <c r="Y55" s="49">
        <v>1.1000000000000001</v>
      </c>
      <c r="Z55" s="187"/>
      <c r="AA55" s="188"/>
      <c r="AB55" s="188"/>
      <c r="AC55" s="188"/>
      <c r="AD55" s="188"/>
      <c r="AE55" s="188"/>
      <c r="AF55" s="188"/>
      <c r="AG55" s="188"/>
      <c r="AH55" s="188"/>
      <c r="AI55" s="188"/>
      <c r="AJ55" s="189"/>
      <c r="AK55" s="229"/>
      <c r="AL55" s="229"/>
      <c r="AM55" s="229"/>
      <c r="AN55" s="49">
        <v>1.3</v>
      </c>
      <c r="AO55" s="49">
        <f t="shared" ref="AO55" si="10">IF(F55&amp;G55&amp;H55&amp;I55&amp;J55&amp;K55&amp;L55&amp;M55&amp;N55&amp;O55&amp;P55&amp;Q55&amp;R55&amp;S55="",0,1)</f>
        <v>1</v>
      </c>
    </row>
    <row r="56" spans="1:41" s="6" customFormat="1" ht="24" customHeight="1" thickBot="1" x14ac:dyDescent="0.4">
      <c r="A56" s="27"/>
      <c r="B56" s="124"/>
      <c r="C56" s="124"/>
      <c r="D56" s="124"/>
      <c r="E56" s="160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 t="s">
        <v>93</v>
      </c>
      <c r="S56" s="125">
        <f>Total10</f>
        <v>138692</v>
      </c>
      <c r="T56" s="28"/>
      <c r="U56" s="65"/>
      <c r="AN56" s="229"/>
    </row>
    <row r="57" spans="1:41" s="6" customFormat="1" ht="24" customHeight="1" x14ac:dyDescent="0.35">
      <c r="A57" s="27"/>
      <c r="B57" s="28"/>
      <c r="C57" s="28"/>
      <c r="D57" s="28"/>
      <c r="E57" s="29"/>
      <c r="F57" s="28"/>
      <c r="G57" s="28"/>
      <c r="H57" s="28"/>
      <c r="I57" s="30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spans="1:41" s="6" customFormat="1" ht="28.5" customHeight="1" x14ac:dyDescent="0.35">
      <c r="A58" s="27"/>
      <c r="B58" s="50" t="s">
        <v>94</v>
      </c>
      <c r="C58" s="51"/>
      <c r="D58" s="202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4"/>
      <c r="P58" s="205" t="s">
        <v>65</v>
      </c>
      <c r="Q58" s="206"/>
      <c r="R58" s="99"/>
      <c r="S58" s="214" t="s">
        <v>80</v>
      </c>
      <c r="T58" s="28"/>
      <c r="U58" s="108" t="s">
        <v>18</v>
      </c>
    </row>
    <row r="59" spans="1:41" s="6" customFormat="1" ht="24" customHeight="1" thickBot="1" x14ac:dyDescent="0.4">
      <c r="A59" s="27" t="s">
        <v>95</v>
      </c>
      <c r="B59" s="172" t="s">
        <v>92</v>
      </c>
      <c r="C59" s="221"/>
      <c r="D59" s="222"/>
      <c r="E59" s="223"/>
      <c r="F59" s="222"/>
      <c r="G59" s="222"/>
      <c r="H59" s="222"/>
      <c r="I59" s="224"/>
      <c r="J59" s="222"/>
      <c r="K59" s="222"/>
      <c r="L59" s="222"/>
      <c r="M59" s="222"/>
      <c r="N59" s="222"/>
      <c r="O59" s="222"/>
      <c r="P59" s="225"/>
      <c r="Q59" s="226"/>
      <c r="R59" s="227"/>
      <c r="S59" s="135">
        <v>56304</v>
      </c>
      <c r="T59" s="28"/>
      <c r="U59" s="65"/>
      <c r="W59" s="49">
        <v>1.1000000000000001</v>
      </c>
      <c r="X59" s="49"/>
      <c r="Y59" s="49">
        <v>1.1000000000000001</v>
      </c>
      <c r="Z59" s="187"/>
      <c r="AA59" s="188"/>
      <c r="AB59" s="188"/>
      <c r="AC59" s="188"/>
      <c r="AD59" s="188"/>
      <c r="AE59" s="188"/>
      <c r="AF59" s="188"/>
      <c r="AG59" s="188"/>
      <c r="AH59" s="188"/>
      <c r="AI59" s="188"/>
      <c r="AJ59" s="189"/>
      <c r="AK59" s="229"/>
      <c r="AL59" s="229"/>
      <c r="AM59" s="229"/>
      <c r="AN59" s="49">
        <v>1.3</v>
      </c>
      <c r="AO59" s="49">
        <f t="shared" ref="AO59" si="11">IF(F59&amp;G59&amp;H59&amp;I59&amp;J59&amp;K59&amp;L59&amp;M59&amp;N59&amp;O59&amp;P59&amp;Q59&amp;R59&amp;S59="",0,1)</f>
        <v>1</v>
      </c>
    </row>
    <row r="60" spans="1:41" s="6" customFormat="1" ht="24" customHeight="1" thickBot="1" x14ac:dyDescent="0.4">
      <c r="A60" s="27"/>
      <c r="B60" s="159"/>
      <c r="C60" s="159"/>
      <c r="D60" s="159"/>
      <c r="E60" s="160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 t="s">
        <v>96</v>
      </c>
      <c r="S60" s="125">
        <f>Total11</f>
        <v>56304</v>
      </c>
      <c r="T60" s="28"/>
      <c r="U60" s="65"/>
      <c r="AN60" s="229"/>
    </row>
    <row r="61" spans="1:41" s="6" customFormat="1" ht="24" customHeight="1" x14ac:dyDescent="0.35">
      <c r="A61" s="27"/>
      <c r="B61" s="159"/>
      <c r="C61" s="159"/>
      <c r="D61" s="159"/>
      <c r="E61" s="160"/>
      <c r="F61" s="159"/>
      <c r="G61" s="159"/>
      <c r="H61" s="159"/>
      <c r="I61" s="230"/>
      <c r="J61" s="159"/>
      <c r="K61" s="159"/>
      <c r="L61" s="159"/>
      <c r="M61" s="159"/>
      <c r="N61" s="159"/>
      <c r="O61" s="159"/>
      <c r="P61" s="159"/>
      <c r="Q61" s="159"/>
      <c r="R61" s="159"/>
      <c r="S61" s="231"/>
      <c r="T61" s="28"/>
      <c r="U61" s="232"/>
    </row>
    <row r="62" spans="1:41" s="6" customFormat="1" ht="24" customHeight="1" x14ac:dyDescent="0.35">
      <c r="A62" s="27"/>
      <c r="B62" s="28"/>
      <c r="C62" s="28"/>
      <c r="D62" s="28"/>
      <c r="E62" s="29"/>
      <c r="F62" s="28"/>
      <c r="G62" s="28"/>
      <c r="H62" s="28"/>
      <c r="I62" s="30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108" t="s">
        <v>18</v>
      </c>
    </row>
    <row r="63" spans="1:41" s="6" customFormat="1" ht="24" customHeight="1" x14ac:dyDescent="0.35">
      <c r="A63" s="27"/>
      <c r="B63" s="233"/>
      <c r="C63" s="233"/>
      <c r="D63" s="234" t="s">
        <v>97</v>
      </c>
      <c r="E63" s="235"/>
      <c r="F63" s="236"/>
      <c r="G63" s="236"/>
      <c r="H63" s="236"/>
      <c r="I63" s="237"/>
      <c r="J63" s="238"/>
      <c r="K63" s="238"/>
      <c r="L63" s="238"/>
      <c r="M63" s="238"/>
      <c r="N63" s="238"/>
      <c r="O63" s="238"/>
      <c r="P63" s="239"/>
      <c r="Q63" s="239"/>
      <c r="R63" s="239"/>
      <c r="S63" s="240"/>
      <c r="T63" s="28"/>
      <c r="U63" s="241"/>
    </row>
    <row r="64" spans="1:41" s="6" customFormat="1" x14ac:dyDescent="0.35">
      <c r="A64" s="27"/>
      <c r="B64" s="28"/>
      <c r="C64" s="28"/>
      <c r="D64" s="28"/>
      <c r="E64" s="29"/>
      <c r="F64" s="28"/>
      <c r="G64" s="28"/>
      <c r="H64" s="28"/>
      <c r="I64" s="30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</row>
  </sheetData>
  <mergeCells count="83">
    <mergeCell ref="P59:R59"/>
    <mergeCell ref="Z59:AJ59"/>
    <mergeCell ref="E63:S63"/>
    <mergeCell ref="B54:C54"/>
    <mergeCell ref="D54:O54"/>
    <mergeCell ref="P54:R54"/>
    <mergeCell ref="P55:R55"/>
    <mergeCell ref="Z55:AJ55"/>
    <mergeCell ref="B58:C58"/>
    <mergeCell ref="D58:O58"/>
    <mergeCell ref="P58:R58"/>
    <mergeCell ref="B49:C49"/>
    <mergeCell ref="D49:O49"/>
    <mergeCell ref="P49:R49"/>
    <mergeCell ref="E50:O50"/>
    <mergeCell ref="Z50:AJ50"/>
    <mergeCell ref="E51:O51"/>
    <mergeCell ref="Z51:AJ51"/>
    <mergeCell ref="B46:C46"/>
    <mergeCell ref="D46:O46"/>
    <mergeCell ref="P46:R46"/>
    <mergeCell ref="E47:O47"/>
    <mergeCell ref="Z47:AJ47"/>
    <mergeCell ref="E48:O48"/>
    <mergeCell ref="Z48:AJ48"/>
    <mergeCell ref="Z39:AJ39"/>
    <mergeCell ref="E40:O40"/>
    <mergeCell ref="Z40:AJ40"/>
    <mergeCell ref="E42:O42"/>
    <mergeCell ref="Z42:AJ42"/>
    <mergeCell ref="E43:O43"/>
    <mergeCell ref="Z43:AJ43"/>
    <mergeCell ref="B31:D31"/>
    <mergeCell ref="B36:C37"/>
    <mergeCell ref="D36:O37"/>
    <mergeCell ref="P36:S36"/>
    <mergeCell ref="U36:U37"/>
    <mergeCell ref="E39:O39"/>
    <mergeCell ref="I28:I29"/>
    <mergeCell ref="J28:L28"/>
    <mergeCell ref="P28:S28"/>
    <mergeCell ref="U28:U29"/>
    <mergeCell ref="M29:O29"/>
    <mergeCell ref="B30:C30"/>
    <mergeCell ref="B24:C24"/>
    <mergeCell ref="B25:C25"/>
    <mergeCell ref="B28:C29"/>
    <mergeCell ref="D28:D29"/>
    <mergeCell ref="E28:E29"/>
    <mergeCell ref="F28:H28"/>
    <mergeCell ref="P13:S13"/>
    <mergeCell ref="U13:U14"/>
    <mergeCell ref="M14:O14"/>
    <mergeCell ref="B15:D15"/>
    <mergeCell ref="P21:R21"/>
    <mergeCell ref="B23:C23"/>
    <mergeCell ref="M23:O23"/>
    <mergeCell ref="M8:O8"/>
    <mergeCell ref="P8:S8"/>
    <mergeCell ref="U8:U9"/>
    <mergeCell ref="B10:C10"/>
    <mergeCell ref="B13:C14"/>
    <mergeCell ref="D13:D14"/>
    <mergeCell ref="E13:E14"/>
    <mergeCell ref="F13:H13"/>
    <mergeCell ref="I13:I14"/>
    <mergeCell ref="J13:O13"/>
    <mergeCell ref="AE1:AG1"/>
    <mergeCell ref="AH1:AJ1"/>
    <mergeCell ref="AK1:AN1"/>
    <mergeCell ref="O6:R6"/>
    <mergeCell ref="B8:C9"/>
    <mergeCell ref="D8:D9"/>
    <mergeCell ref="E8:E9"/>
    <mergeCell ref="F8:H8"/>
    <mergeCell ref="I8:I9"/>
    <mergeCell ref="J8:L8"/>
    <mergeCell ref="E1:N2"/>
    <mergeCell ref="W1:X2"/>
    <mergeCell ref="Y1:Y2"/>
    <mergeCell ref="Z1:Z2"/>
    <mergeCell ref="AA1:AC1"/>
    <mergeCell ref="AD1:AD2"/>
  </mergeCells>
  <dataValidations count="3">
    <dataValidation type="list" allowBlank="1" showInputMessage="1" showErrorMessage="1" sqref="I24 I16:I20" xr:uid="{19ABA9A5-43C6-44AF-9034-E01D0588BA8D}">
      <formula1>"PerHour, PerChild, LumpSum"</formula1>
    </dataValidation>
    <dataValidation type="list" allowBlank="1" showInputMessage="1" showErrorMessage="1" sqref="I32:I33 I25" xr:uid="{44A4CA0D-ADAB-48B7-8A9B-E4131515E24A}">
      <formula1>"PerHour,PerChild,LumpSum,"</formula1>
    </dataValidation>
    <dataValidation type="list" allowBlank="1" showInputMessage="1" showErrorMessage="1" sqref="I30:I31 I10" xr:uid="{2286DA5B-9B2E-4FED-8443-257088C111D9}">
      <formula1>"PerHour"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Total1</vt:lpstr>
      <vt:lpstr>Total10</vt:lpstr>
      <vt:lpstr>Total11</vt:lpstr>
      <vt:lpstr>Total1a</vt:lpstr>
      <vt:lpstr>Total2</vt:lpstr>
      <vt:lpstr>Total3</vt:lpstr>
      <vt:lpstr>Total37a8</vt:lpstr>
      <vt:lpstr>Total6</vt:lpstr>
      <vt:lpstr>Total7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Steven</dc:creator>
  <cp:lastModifiedBy>Davies, Steven</cp:lastModifiedBy>
  <dcterms:created xsi:type="dcterms:W3CDTF">2026-06-22T09:39:18Z</dcterms:created>
  <dcterms:modified xsi:type="dcterms:W3CDTF">2026-06-22T09:40:04Z</dcterms:modified>
</cp:coreProperties>
</file>